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iego\Downloads\"/>
    </mc:Choice>
  </mc:AlternateContent>
  <xr:revisionPtr revIDLastSave="0" documentId="13_ncr:1_{34CF5B68-A9EA-43B2-BB3A-9C5529574600}" xr6:coauthVersionLast="47" xr6:coauthVersionMax="47" xr10:uidLastSave="{00000000-0000-0000-0000-000000000000}"/>
  <bookViews>
    <workbookView xWindow="-120" yWindow="-120" windowWidth="29040" windowHeight="15840" tabRatio="806" xr2:uid="{00000000-000D-0000-FFFF-FFFF00000000}"/>
  </bookViews>
  <sheets>
    <sheet name="Orçamento" sheetId="1" r:id="rId1"/>
    <sheet name="Resumo " sheetId="5" r:id="rId2"/>
    <sheet name="Cronograma Mensal" sheetId="4" r:id="rId3"/>
    <sheet name="Composições - LIC" sheetId="16" r:id="rId4"/>
  </sheets>
  <externalReferences>
    <externalReference r:id="rId5"/>
    <externalReference r:id="rId6"/>
    <externalReference r:id="rId7"/>
  </externalReferences>
  <definedNames>
    <definedName name="____xlfn_IFERROR">NA()</definedName>
    <definedName name="____xlnm_Print_Area_4" localSheetId="3">#N/A</definedName>
    <definedName name="____xlnm_Print_Titles_2">#REF!</definedName>
    <definedName name="___xlfn_IFERROR">NA()</definedName>
    <definedName name="___xlnm_Print_Area_2" localSheetId="3">#N/A</definedName>
    <definedName name="___xlnm_Print_Area_4">#REF!</definedName>
    <definedName name="___xlnm_Print_Titles_2" localSheetId="3">#N/A</definedName>
    <definedName name="__xlfn_IFERROR">NA()</definedName>
    <definedName name="__xlnm_Print_Area_1" localSheetId="3">#N/A</definedName>
    <definedName name="__xlnm_Print_Area_1">Orçamento!$A$2:$J$525</definedName>
    <definedName name="__xlnm_Print_Area_2" localSheetId="3">#REF!</definedName>
    <definedName name="__xlnm_Print_Area_2">#REF!</definedName>
    <definedName name="__xlnm_Print_Area_3" localSheetId="3">#N/A</definedName>
    <definedName name="__xlnm_Print_Area_3" localSheetId="1">'Resumo '!$A$1:$D$49</definedName>
    <definedName name="__xlnm_Print_Area_3">#REF!</definedName>
    <definedName name="__xlnm_Print_Area_4" localSheetId="2">'Cronograma Mensal'!$A$12:$F$67</definedName>
    <definedName name="__xlnm_Print_Area_4" localSheetId="1">#REF!</definedName>
    <definedName name="__xlnm_Print_Area_4">#REF!</definedName>
    <definedName name="__xlnm_Print_Titles_1" localSheetId="3">#N/A</definedName>
    <definedName name="__xlnm_Print_Titles_1">Orçamento!$2:$14</definedName>
    <definedName name="__xlnm_Print_Titles_2" localSheetId="3">#REF!</definedName>
    <definedName name="__xlnm_Print_Titles_2">#REF!</definedName>
    <definedName name="__xlnm_Print_Titles_3" localSheetId="3">#N/A</definedName>
    <definedName name="__xlnm_Print_Titles_3" localSheetId="1">'Resumo '!$1:$14</definedName>
    <definedName name="__xlnm_Print_Titles_3">#REF!</definedName>
    <definedName name="_xlnm._FilterDatabase" localSheetId="3" hidden="1">'Composições - LIC'!$A$14:$G$150</definedName>
    <definedName name="_xlnm._FilterDatabase" localSheetId="2" hidden="1">'Cronograma Mensal'!$A$13:$L$14</definedName>
    <definedName name="_xlnm._FilterDatabase" localSheetId="0" hidden="1">Orçamento!$A$14:$J$533</definedName>
    <definedName name="_xlnm._FilterDatabase" localSheetId="1" hidden="1">'Resumo '!$A$14:$D$36</definedName>
    <definedName name="abs">#REF!</definedName>
    <definedName name="_xlnm.Print_Area" localSheetId="3">'Composições - LIC'!$A$1:$G$171</definedName>
    <definedName name="_xlnm.Print_Area" localSheetId="2">'Cronograma Mensal'!$A$1:$L$66</definedName>
    <definedName name="_xlnm.Print_Area" localSheetId="0">Orçamento!$A$1:$J$537</definedName>
    <definedName name="_xlnm.Print_Area" localSheetId="1">'Resumo '!$A$1:$D$44</definedName>
    <definedName name="CalculadoCPFin">SUMIF(#REF!,"Calculado",#REF!)</definedName>
    <definedName name="CalculadoCPFisica">SUMIF(#REF!,"Calculado",#REF!)</definedName>
    <definedName name="CalculadoInv">CalculadoRep+CalculadoCPFin+CalculadoCPFisica</definedName>
    <definedName name="CalculadoRep">SUMIF(#REF!,"Calculado",#REF!)</definedName>
    <definedName name="creaPLE">[1]DADOS!$C$20</definedName>
    <definedName name="dfed" localSheetId="3">#REF!</definedName>
    <definedName name="Eventos">OFFSET([1]DADOS!$A$33,1,0):OFFSET([1]DADOS!$C$39,-1,0)</definedName>
    <definedName name="Excel_BuiltIn__FilterDatabase" localSheetId="0">Orçamento!#REF!</definedName>
    <definedName name="Excel_BuiltIn_Print_Area" localSheetId="0">Orçamento!$A$2:$J$527</definedName>
    <definedName name="hoje">TODAY()</definedName>
    <definedName name="I.CTEF">[2]QCI!$AH$14:$AH$15</definedName>
    <definedName name="I.Lotes">OFFSET([2]QCI!$AH$15,IF([2]DADOS!$J$22="OGU não-PAC",1,0),0):OFFSET([2]QCI!$AH$26,-1,0)</definedName>
    <definedName name="Import.Município">[1]DADOS!$D$10</definedName>
    <definedName name="Import.numEventos">OFFSET([3]PLE!$K$16,1,0):OFFSET([3]PLE!#REF!,-1,0)</definedName>
    <definedName name="Import.PLE">OFFSET([1]PLE!$E$33,1,0):OFFSET([1]PLE!$BB$39,-1,0)</definedName>
    <definedName name="Import.PLQ">OFFSET([3]PLE!$N$16,1,0):OFFSET([3]PLE!#REF!,-1,0)</definedName>
    <definedName name="ItemInvestimento">OFFSET([2]Listas!$B$2,1,0,COUNTA([2]Listas!$B:$B)-1)</definedName>
    <definedName name="LForçamento">OFFSET([3]PLE!#REF!,-1,0)</definedName>
    <definedName name="LIorçamento">OFFSET([3]PLE!$16:$16,1,0)</definedName>
    <definedName name="mediçao">[1]PLE!$AX$28</definedName>
    <definedName name="numFrentes">COUNTIF([1]Eventograma_e_Quantitativos!$N$15:$BK$15,"&lt;&gt;"&amp;"")</definedName>
    <definedName name="ORÇAMENTO.BancoRef" hidden="1">#REF!</definedName>
    <definedName name="PreçoServiçoPorFrente">OFFSET([3]PLE!$BM$16,1,0):OFFSET([3]PLE!#REF!,-1,0)</definedName>
    <definedName name="REFERENCIA.Descricao" hidden="1">IF(ISNUMBER(#REF!),OFFSET(INDIRECT(ORÇAMENTO.BancoRef),#REF!-1,3,1),#REF!)</definedName>
    <definedName name="REFERENCIA.Unidade" hidden="1">IF(ISNUMBER(#REF!),OFFSET(INDIRECT([0]!ORÇAMENTO.BancoRef),#REF!-1,4,1),"-")</definedName>
    <definedName name="respPLE">[1]DADOS!$A$20</definedName>
    <definedName name="SHARED_FORMULA_0_19_0_19_0" localSheetId="3">#REF!+1</definedName>
    <definedName name="SHARED_FORMULA_0_19_0_19_0">#REF!</definedName>
    <definedName name="SHARED_FORMULA_6_101_6_101_4" localSheetId="3">ROUND(#REF!*#REF!,2)</definedName>
    <definedName name="SHARED_FORMULA_6_101_6_101_4">#REF!</definedName>
    <definedName name="SHARED_FORMULA_6_123_6_123_4" localSheetId="3">ROUND(#REF!*#REF!,2)</definedName>
    <definedName name="SHARED_FORMULA_6_123_6_123_4">#REF!</definedName>
    <definedName name="SHARED_FORMULA_6_131_6_131_3" localSheetId="3">#REF!*#REF!</definedName>
    <definedName name="SHARED_FORMULA_6_131_6_131_3">#REF!</definedName>
    <definedName name="SHARED_FORMULA_6_15_6_15_4" localSheetId="3">ROUND(#REF!*#REF!,2)</definedName>
    <definedName name="SHARED_FORMULA_6_15_6_15_4">#REF!</definedName>
    <definedName name="SHARED_FORMULA_6_155_6_155_3" localSheetId="3">#REF!*#REF!</definedName>
    <definedName name="SHARED_FORMULA_6_155_6_155_3">#REF!</definedName>
    <definedName name="SHARED_FORMULA_6_192_6_192_3" localSheetId="3">#REF!*#REF!</definedName>
    <definedName name="SHARED_FORMULA_6_192_6_192_3">#REF!</definedName>
    <definedName name="SHARED_FORMULA_6_212_6_212_3" localSheetId="3">#REF!*#REF!</definedName>
    <definedName name="SHARED_FORMULA_6_212_6_212_3">#REF!</definedName>
    <definedName name="SHARED_FORMULA_6_221_6_221_3" localSheetId="3">#REF!*#REF!</definedName>
    <definedName name="SHARED_FORMULA_6_221_6_221_3">#REF!</definedName>
    <definedName name="SHARED_FORMULA_6_238_6_238_3" localSheetId="3">#REF!*#REF!</definedName>
    <definedName name="SHARED_FORMULA_6_238_6_238_3">#REF!</definedName>
    <definedName name="SHARED_FORMULA_6_247_6_247_3" localSheetId="3">#REF!*#REF!</definedName>
    <definedName name="SHARED_FORMULA_6_247_6_247_3">#REF!</definedName>
    <definedName name="SHARED_FORMULA_6_292_6_292_3" localSheetId="3">#REF!*#REF!</definedName>
    <definedName name="SHARED_FORMULA_6_292_6_292_3">#REF!</definedName>
    <definedName name="SHARED_FORMULA_6_311_6_311_3" localSheetId="3">#REF!*#REF!</definedName>
    <definedName name="SHARED_FORMULA_6_311_6_311_3">#REF!</definedName>
    <definedName name="SHARED_FORMULA_6_324_6_324_3" localSheetId="3">#REF!*#REF!</definedName>
    <definedName name="SHARED_FORMULA_6_324_6_324_3">#REF!</definedName>
    <definedName name="SHARED_FORMULA_6_334_6_334_3" localSheetId="3">#REF!*#REF!</definedName>
    <definedName name="SHARED_FORMULA_6_334_6_334_3">#REF!</definedName>
    <definedName name="SHARED_FORMULA_6_354_6_354_3" localSheetId="3">#REF!*#REF!</definedName>
    <definedName name="SHARED_FORMULA_6_354_6_354_3">#REF!</definedName>
    <definedName name="SHARED_FORMULA_6_369_6_369_3" localSheetId="3">#REF!*#REF!</definedName>
    <definedName name="SHARED_FORMULA_6_369_6_369_3">#REF!</definedName>
    <definedName name="SHARED_FORMULA_6_43_6_43_3" localSheetId="3">#REF!*#REF!</definedName>
    <definedName name="SHARED_FORMULA_6_43_6_43_3">#REF!</definedName>
    <definedName name="SHARED_FORMULA_6_473_6_473_3" localSheetId="3">#REF!*#REF!</definedName>
    <definedName name="SHARED_FORMULA_6_473_6_473_3">#REF!</definedName>
    <definedName name="SHARED_FORMULA_6_481_6_481_3" localSheetId="3">#REF!*#REF!</definedName>
    <definedName name="SHARED_FORMULA_6_481_6_481_3">#REF!</definedName>
    <definedName name="SHARED_FORMULA_6_496_6_496_3" localSheetId="3">#REF!*#REF!</definedName>
    <definedName name="SHARED_FORMULA_6_496_6_496_3">#REF!</definedName>
    <definedName name="SHARED_FORMULA_6_543_6_543_3" localSheetId="3">#REF!*#REF!</definedName>
    <definedName name="SHARED_FORMULA_6_543_6_543_3">#REF!</definedName>
    <definedName name="SHARED_FORMULA_6_600_6_600_3" localSheetId="3">#REF!*#REF!</definedName>
    <definedName name="SHARED_FORMULA_6_600_6_600_3">#REF!</definedName>
    <definedName name="SHARED_FORMULA_6_67_6_67_3" localSheetId="3">#REF!*#REF!</definedName>
    <definedName name="SHARED_FORMULA_6_67_6_67_3">#REF!</definedName>
    <definedName name="SHARED_FORMULA_6_77_6_77_3" localSheetId="3">#REF!*#REF!</definedName>
    <definedName name="SHARED_FORMULA_6_77_6_77_3">#REF!</definedName>
    <definedName name="SHARED_FORMULA_6_93_6_93_4" localSheetId="3">ROUND(#REF!*#REF!,2)</definedName>
    <definedName name="SHARED_FORMULA_6_93_6_93_4">#REF!</definedName>
    <definedName name="SHARED_FORMULA_7_130_7_130_3" localSheetId="3">#REF!/#REF!*100</definedName>
    <definedName name="SHARED_FORMULA_7_130_7_130_3">#REF!</definedName>
    <definedName name="SHARED_FORMULA_7_154_7_154_3" localSheetId="3">#REF!/#REF!*100</definedName>
    <definedName name="SHARED_FORMULA_7_154_7_154_3">#REF!</definedName>
    <definedName name="SHARED_FORMULA_7_192_7_192_3" localSheetId="3">#REF!/#REF!*100</definedName>
    <definedName name="SHARED_FORMULA_7_192_7_192_3">#REF!</definedName>
    <definedName name="SHARED_FORMULA_7_212_7_212_3" localSheetId="3">#REF!/#REF!*100</definedName>
    <definedName name="SHARED_FORMULA_7_212_7_212_3">#REF!</definedName>
    <definedName name="SHARED_FORMULA_7_238_7_238_3" localSheetId="3">#REF!/#REF!*100</definedName>
    <definedName name="SHARED_FORMULA_7_238_7_238_3">#REF!</definedName>
    <definedName name="SHARED_FORMULA_7_247_7_247_3" localSheetId="3">#REF!/#REF!*100</definedName>
    <definedName name="SHARED_FORMULA_7_247_7_247_3">#REF!</definedName>
    <definedName name="SHARED_FORMULA_7_292_7_292_3" localSheetId="3">#REF!/#REF!*100</definedName>
    <definedName name="SHARED_FORMULA_7_292_7_292_3">#REF!</definedName>
    <definedName name="SHARED_FORMULA_7_311_7_311_3" localSheetId="3">#REF!/#REF!*100</definedName>
    <definedName name="SHARED_FORMULA_7_311_7_311_3">#REF!</definedName>
    <definedName name="SHARED_FORMULA_7_324_7_324_3" localSheetId="3">#REF!/#REF!*100</definedName>
    <definedName name="SHARED_FORMULA_7_324_7_324_3">#REF!</definedName>
    <definedName name="SHARED_FORMULA_7_334_7_334_3" localSheetId="3">#REF!/#REF!*100</definedName>
    <definedName name="SHARED_FORMULA_7_334_7_334_3">#REF!</definedName>
    <definedName name="SHARED_FORMULA_7_354_7_354_3" localSheetId="3">#REF!/#REF!*100</definedName>
    <definedName name="SHARED_FORMULA_7_354_7_354_3">#REF!</definedName>
    <definedName name="SHARED_FORMULA_7_369_7_369_3" localSheetId="3">#REF!/#REF!*100</definedName>
    <definedName name="SHARED_FORMULA_7_369_7_369_3">#REF!</definedName>
    <definedName name="SHARED_FORMULA_7_401_7_401_3" localSheetId="3">#REF!/#REF!*100</definedName>
    <definedName name="SHARED_FORMULA_7_401_7_401_3">#REF!</definedName>
    <definedName name="SHARED_FORMULA_7_43_7_43_3" localSheetId="3">#REF!/#REF!*100</definedName>
    <definedName name="SHARED_FORMULA_7_43_7_43_3">#REF!</definedName>
    <definedName name="SHARED_FORMULA_7_433_7_433_3" localSheetId="3">#REF!/#REF!*100</definedName>
    <definedName name="SHARED_FORMULA_7_433_7_433_3">#REF!</definedName>
    <definedName name="SHARED_FORMULA_7_465_7_465_3" localSheetId="3">#REF!/#REF!*100</definedName>
    <definedName name="SHARED_FORMULA_7_465_7_465_3">#REF!</definedName>
    <definedName name="SHARED_FORMULA_7_473_7_473_3" localSheetId="3">#REF!/#REF!*100</definedName>
    <definedName name="SHARED_FORMULA_7_473_7_473_3">#REF!</definedName>
    <definedName name="SHARED_FORMULA_7_496_7_496_3" localSheetId="3">#REF!/#REF!*100</definedName>
    <definedName name="SHARED_FORMULA_7_496_7_496_3">#REF!</definedName>
    <definedName name="SHARED_FORMULA_7_539_7_539_3" localSheetId="3">#REF!/#REF!*100</definedName>
    <definedName name="SHARED_FORMULA_7_539_7_539_3">#REF!</definedName>
    <definedName name="SHARED_FORMULA_7_547_7_547_3" localSheetId="3">#REF!/#REF!*100</definedName>
    <definedName name="SHARED_FORMULA_7_547_7_547_3">#REF!</definedName>
    <definedName name="SHARED_FORMULA_7_601_7_601_3" localSheetId="3">#REF!/#REF!*100</definedName>
    <definedName name="SHARED_FORMULA_7_601_7_601_3">#REF!</definedName>
    <definedName name="SHARED_FORMULA_7_66_7_66_3" localSheetId="3">#REF!/#REF!*100</definedName>
    <definedName name="SHARED_FORMULA_7_66_7_66_3">#REF!</definedName>
    <definedName name="SHARED_FORMULA_7_76_7_76_3" localSheetId="3">#REF!/#REF!*100</definedName>
    <definedName name="SHARED_FORMULA_7_76_7_76_3">#REF!</definedName>
    <definedName name="SHARED_FORMULA_8_19_8_19_0" localSheetId="3">#REF!*#REF!</definedName>
    <definedName name="SHARED_FORMULA_8_19_8_19_0">#REF!</definedName>
    <definedName name="SubItemInvestimento">OFFSET([2]Listas!$A$2,1,MATCH([2]QCI!$E1,[2]Listas!$2:$2,0)-1,INDEX([2]Listas!$2:$2,MATCH([2]QCI!$E1,[2]Listas!$2:$2,0)+1))</definedName>
    <definedName name="TIPOORCAMENTO" hidden="1">#N/A</definedName>
    <definedName name="TipoOrçamento">"BASE"</definedName>
    <definedName name="TituloEventos">OFFSET([1]DADOS!$J$33,1,0):OFFSET([1]DADOS!$J$39,-1,0)</definedName>
    <definedName name="_xlnm.Print_Titles" localSheetId="2">'Cronograma Mensal'!$A:$D,'Cronograma Mensal'!$1:$11</definedName>
    <definedName name="_xlnm.Print_Titles" localSheetId="0">Orçamento!$14:$14</definedName>
    <definedName name="Z_29968698_A86A_456F_9240_BB3FE00129DB__wvu_FilterData" localSheetId="0">Orçamento!$A$14:$J$527</definedName>
    <definedName name="Z_30999B9E_2E65_4663_976F_9A54CE05102E__wvu_FilterData" localSheetId="0">Orçamento!$A$14:$J$527</definedName>
    <definedName name="Z_30999B9E_2E65_4663_976F_9A54CE05102E__wvu_PrintArea" localSheetId="2">'Cronograma Mensal'!$A$12:$L$73</definedName>
    <definedName name="Z_30999B9E_2E65_4663_976F_9A54CE05102E__wvu_PrintArea" localSheetId="0">Orçamento!$A$2:$J$533</definedName>
    <definedName name="Z_30999B9E_2E65_4663_976F_9A54CE05102E__wvu_PrintArea" localSheetId="1">'Resumo '!$A$1:$D$49</definedName>
    <definedName name="Z_30999B9E_2E65_4663_976F_9A54CE05102E__wvu_PrintTitles" localSheetId="0">Orçamento!$2:$14</definedName>
    <definedName name="Z_30999B9E_2E65_4663_976F_9A54CE05102E__wvu_PrintTitles" localSheetId="1">'Resumo '!$1:$14</definedName>
    <definedName name="Z_309DFEE5_7E3D_4535_B22E_0FCC4686606D_.wvu.FilterData" localSheetId="0" hidden="1">Orçamento!$A$2:$I$2</definedName>
    <definedName name="Z_37FA8F07_9D7A_418D_BC30_0AE0C3739A19__wvu_FilterData" localSheetId="0">Orçamento!$A$14:$J$525</definedName>
    <definedName name="Z_37FA8F07_9D7A_418D_BC30_0AE0C3739A19__wvu_PrintArea" localSheetId="2">'Cronograma Mensal'!$A$12:$L$73</definedName>
    <definedName name="Z_37FA8F07_9D7A_418D_BC30_0AE0C3739A19__wvu_PrintArea" localSheetId="1">'Resumo '!$A$1:$D$49</definedName>
    <definedName name="Z_37FA8F07_9D7A_418D_BC30_0AE0C3739A19__wvu_PrintTitles" localSheetId="1">'Resumo '!$1:$14</definedName>
    <definedName name="Z_3B8348FD_7A00_44FD_ACF5_E6A19592872E_.wvu.Cols" localSheetId="2">'Cronograma Mensal'!$E:$H</definedName>
    <definedName name="Z_3B8348FD_7A00_44FD_ACF5_E6A19592872E_.wvu.Cols" localSheetId="0">Orçamento!$C:$C</definedName>
    <definedName name="Z_3B8348FD_7A00_44FD_ACF5_E6A19592872E_.wvu.PrintArea" localSheetId="2">'Cronograma Mensal'!$A$12:$L$74</definedName>
    <definedName name="Z_3B8348FD_7A00_44FD_ACF5_E6A19592872E_.wvu.PrintArea" localSheetId="0">Orçamento!$A$2:$J$533</definedName>
    <definedName name="Z_3B8348FD_7A00_44FD_ACF5_E6A19592872E_.wvu.PrintArea" localSheetId="1">'Resumo '!$A$1:$D$49</definedName>
    <definedName name="Z_3B8348FD_7A00_44FD_ACF5_E6A19592872E_.wvu.PrintTitles" localSheetId="2">'Cronograma Mensal'!$A:$D</definedName>
    <definedName name="Z_3B8348FD_7A00_44FD_ACF5_E6A19592872E_.wvu.PrintTitles" localSheetId="0">Orçamento!$14:$14</definedName>
    <definedName name="Z_3B8348FD_7A00_44FD_ACF5_E6A19592872E_.wvu.PrintTitles" localSheetId="1">'Resumo '!$1:$14</definedName>
    <definedName name="Z_50160325_FDD6_4995_897D_2F4F0C6430EC__wvu_FilterData" localSheetId="0">Orçamento!$A$14:$J$525</definedName>
    <definedName name="Z_50160325_FDD6_4995_897D_2F4F0C6430EC__wvu_PrintArea" localSheetId="2">'Cronograma Mensal'!$A$12:$L$73</definedName>
    <definedName name="Z_50160325_FDD6_4995_897D_2F4F0C6430EC__wvu_PrintArea" localSheetId="0">Orçamento!$A$2:$J$533</definedName>
    <definedName name="Z_50160325_FDD6_4995_897D_2F4F0C6430EC__wvu_PrintArea" localSheetId="1">'Resumo '!$A$1:$D$49</definedName>
    <definedName name="Z_50160325_FDD6_4995_897D_2F4F0C6430EC__wvu_PrintTitles" localSheetId="0">Orçamento!$2:$14</definedName>
    <definedName name="Z_50160325_FDD6_4995_897D_2F4F0C6430EC__wvu_PrintTitles" localSheetId="1">'Resumo '!$1:$14</definedName>
    <definedName name="Z_51679F6D_52C9_495E_8CE0_A4AA589D4632__wvu_FilterData" localSheetId="0">Orçamento!$A$14:$J$525</definedName>
    <definedName name="Z_51ADFC03_1D53_4AE2_909B_7D93A8DC249A_.wvu.FilterData" localSheetId="0" hidden="1">Orçamento!$A$2:$J$2</definedName>
    <definedName name="Z_65A89EDC_E2EF_4E49_9370_82AFDB881213__wvu_FilterData" localSheetId="0">Orçamento!$A$14:$J$525</definedName>
    <definedName name="Z_8EC65F00_94CE_4AAC_901F_0F1A78C19FA2__wvu_FilterData" localSheetId="0">Orçamento!$A$14:$J$525</definedName>
    <definedName name="Z_B535EED3_096A_4559_AE37_6359A35C71B4_.wvu.Cols" localSheetId="2">'Cronograma Mensal'!$E:$H</definedName>
    <definedName name="Z_B535EED3_096A_4559_AE37_6359A35C71B4_.wvu.Cols" localSheetId="0">#REF!</definedName>
    <definedName name="Z_B535EED3_096A_4559_AE37_6359A35C71B4_.wvu.PrintArea" localSheetId="2">'Cronograma Mensal'!$A$12:$L$74</definedName>
    <definedName name="Z_B535EED3_096A_4559_AE37_6359A35C71B4_.wvu.PrintArea" localSheetId="0">Orçamento!$A$2:$J$533</definedName>
    <definedName name="Z_B535EED3_096A_4559_AE37_6359A35C71B4_.wvu.PrintArea" localSheetId="1">'Resumo '!$A$1:$D$49</definedName>
    <definedName name="Z_B535EED3_096A_4559_AE37_6359A35C71B4_.wvu.PrintTitles" localSheetId="2">'Cronograma Mensal'!$A:$D</definedName>
    <definedName name="Z_B535EED3_096A_4559_AE37_6359A35C71B4_.wvu.PrintTitles" localSheetId="0">Orçamento!$14:$14</definedName>
    <definedName name="Z_B535EED3_096A_4559_AE37_6359A35C71B4_.wvu.PrintTitles" localSheetId="1">'Resumo '!$1:$14</definedName>
    <definedName name="Z_CC09A366_C6A3_4857_97A0_64EABF22978D__wvu_FilterData" localSheetId="0">Orçamento!$A$14:$J$527</definedName>
    <definedName name="Z_CE6D2F78_279A_48FF_B90B_4CA40BF0D3DA__wvu_FilterData" localSheetId="0">Orçamento!$A$14:$J$527</definedName>
    <definedName name="Z_CE6D2F78_279A_48FF_B90B_4CA40BF0D3DA__wvu_PrintArea" localSheetId="2">'Cronograma Mensal'!$A$12:$L$73</definedName>
    <definedName name="Z_CE6D2F78_279A_48FF_B90B_4CA40BF0D3DA__wvu_PrintArea" localSheetId="0">Orçamento!$A$2:$J$533</definedName>
    <definedName name="Z_CE6D2F78_279A_48FF_B90B_4CA40BF0D3DA__wvu_PrintArea" localSheetId="1">'Resumo '!$A$1:$D$49</definedName>
    <definedName name="Z_CE6D2F78_279A_48FF_B90B_4CA40BF0D3DA__wvu_PrintTitles" localSheetId="0">Orçamento!$2:$14</definedName>
    <definedName name="Z_CE6D2F78_279A_48FF_B90B_4CA40BF0D3DA__wvu_PrintTitles" localSheetId="1">'Resumo '!$1:$14</definedName>
  </definedNames>
  <calcPr calcId="191029"/>
  <customWorkbookViews>
    <customWorkbookView name="Erica Sotto - Modo de exibição pessoal" guid="{309DFEE5-7E3D-4535-B22E-0FCC4686606D}" maximized="1" windowWidth="0" windowHeight="0" activeSheetId="0"/>
    <customWorkbookView name="User - Modo de exibição pessoal" guid="{51ADFC03-1D53-4AE2-909B-7D93A8DC249A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8" i="1" l="1"/>
  <c r="G327" i="1"/>
  <c r="G326" i="1"/>
  <c r="G269" i="1"/>
  <c r="G221" i="1"/>
  <c r="G97" i="1" l="1"/>
  <c r="G96" i="1"/>
  <c r="G95" i="1"/>
  <c r="G82" i="1"/>
  <c r="G81" i="1"/>
  <c r="G79" i="1"/>
  <c r="G70" i="1"/>
  <c r="G59" i="1"/>
  <c r="G33" i="1"/>
  <c r="H517" i="1"/>
  <c r="I517" i="1" s="1"/>
  <c r="H516" i="1" l="1"/>
  <c r="H515" i="1"/>
  <c r="I516" i="1" l="1"/>
  <c r="I515" i="1"/>
  <c r="H520" i="1"/>
  <c r="I520" i="1" l="1"/>
  <c r="F519" i="1"/>
  <c r="H172" i="1" l="1"/>
  <c r="H173" i="1"/>
  <c r="H174" i="1"/>
  <c r="H175" i="1"/>
  <c r="I173" i="1" l="1"/>
  <c r="I175" i="1"/>
  <c r="I174" i="1"/>
  <c r="I172" i="1"/>
  <c r="H524" i="1"/>
  <c r="H523" i="1"/>
  <c r="H519" i="1"/>
  <c r="H514" i="1"/>
  <c r="H513" i="1"/>
  <c r="H503" i="1"/>
  <c r="H504" i="1"/>
  <c r="H505" i="1"/>
  <c r="H506" i="1"/>
  <c r="H507" i="1"/>
  <c r="H509" i="1"/>
  <c r="H510" i="1"/>
  <c r="H502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479" i="1"/>
  <c r="H472" i="1"/>
  <c r="H473" i="1"/>
  <c r="H474" i="1"/>
  <c r="H475" i="1"/>
  <c r="H476" i="1"/>
  <c r="H471" i="1"/>
  <c r="H459" i="1"/>
  <c r="H460" i="1"/>
  <c r="H461" i="1"/>
  <c r="H462" i="1"/>
  <c r="H463" i="1"/>
  <c r="H464" i="1"/>
  <c r="H465" i="1"/>
  <c r="H466" i="1"/>
  <c r="H467" i="1"/>
  <c r="H468" i="1"/>
  <c r="H469" i="1"/>
  <c r="H458" i="1"/>
  <c r="H446" i="1"/>
  <c r="H447" i="1"/>
  <c r="H448" i="1"/>
  <c r="H449" i="1"/>
  <c r="H450" i="1"/>
  <c r="H451" i="1"/>
  <c r="H452" i="1"/>
  <c r="H453" i="1"/>
  <c r="H454" i="1"/>
  <c r="H455" i="1"/>
  <c r="H445" i="1"/>
  <c r="H437" i="1"/>
  <c r="H438" i="1"/>
  <c r="H439" i="1"/>
  <c r="H440" i="1"/>
  <c r="H441" i="1"/>
  <c r="H442" i="1"/>
  <c r="H443" i="1"/>
  <c r="H436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347" i="1"/>
  <c r="H336" i="1"/>
  <c r="H337" i="1"/>
  <c r="H338" i="1"/>
  <c r="H339" i="1"/>
  <c r="H340" i="1"/>
  <c r="H341" i="1"/>
  <c r="H342" i="1"/>
  <c r="H343" i="1"/>
  <c r="H344" i="1"/>
  <c r="H335" i="1"/>
  <c r="H317" i="1"/>
  <c r="H318" i="1"/>
  <c r="H319" i="1"/>
  <c r="H320" i="1"/>
  <c r="H321" i="1"/>
  <c r="H322" i="1"/>
  <c r="H323" i="1"/>
  <c r="H324" i="1"/>
  <c r="H325" i="1"/>
  <c r="H328" i="1"/>
  <c r="H329" i="1"/>
  <c r="H330" i="1"/>
  <c r="H331" i="1"/>
  <c r="H332" i="1"/>
  <c r="H333" i="1"/>
  <c r="H316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272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60" i="1"/>
  <c r="H261" i="1"/>
  <c r="H262" i="1"/>
  <c r="H263" i="1"/>
  <c r="H264" i="1"/>
  <c r="H265" i="1"/>
  <c r="H266" i="1"/>
  <c r="H267" i="1"/>
  <c r="H268" i="1"/>
  <c r="H270" i="1"/>
  <c r="H225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08" i="1"/>
  <c r="H201" i="1"/>
  <c r="H202" i="1"/>
  <c r="H203" i="1"/>
  <c r="H204" i="1"/>
  <c r="H205" i="1"/>
  <c r="H206" i="1"/>
  <c r="H200" i="1"/>
  <c r="H198" i="1"/>
  <c r="H195" i="1"/>
  <c r="H194" i="1"/>
  <c r="H191" i="1"/>
  <c r="H190" i="1"/>
  <c r="H188" i="1"/>
  <c r="H187" i="1"/>
  <c r="H182" i="1"/>
  <c r="H183" i="1"/>
  <c r="H184" i="1"/>
  <c r="H185" i="1"/>
  <c r="H181" i="1"/>
  <c r="H178" i="1"/>
  <c r="H171" i="1"/>
  <c r="H168" i="1"/>
  <c r="H166" i="1"/>
  <c r="H165" i="1"/>
  <c r="H163" i="1"/>
  <c r="H162" i="1"/>
  <c r="H159" i="1"/>
  <c r="H156" i="1"/>
  <c r="H157" i="1"/>
  <c r="H155" i="1"/>
  <c r="H145" i="1"/>
  <c r="H146" i="1"/>
  <c r="H147" i="1"/>
  <c r="H148" i="1"/>
  <c r="H149" i="1"/>
  <c r="H150" i="1"/>
  <c r="H151" i="1"/>
  <c r="H152" i="1"/>
  <c r="H144" i="1"/>
  <c r="H142" i="1"/>
  <c r="H138" i="1"/>
  <c r="H139" i="1"/>
  <c r="H137" i="1"/>
  <c r="H131" i="1"/>
  <c r="H132" i="1"/>
  <c r="H133" i="1"/>
  <c r="H134" i="1"/>
  <c r="H135" i="1"/>
  <c r="H130" i="1"/>
  <c r="H124" i="1"/>
  <c r="H125" i="1"/>
  <c r="H126" i="1"/>
  <c r="H127" i="1"/>
  <c r="H123" i="1"/>
  <c r="H118" i="1"/>
  <c r="H119" i="1"/>
  <c r="H117" i="1"/>
  <c r="H113" i="1"/>
  <c r="H114" i="1"/>
  <c r="H110" i="1"/>
  <c r="H112" i="1"/>
  <c r="H109" i="1"/>
  <c r="H106" i="1"/>
  <c r="H107" i="1"/>
  <c r="H101" i="1"/>
  <c r="H102" i="1"/>
  <c r="H100" i="1"/>
  <c r="H98" i="1"/>
  <c r="H89" i="1"/>
  <c r="H90" i="1"/>
  <c r="H91" i="1"/>
  <c r="H92" i="1"/>
  <c r="H93" i="1"/>
  <c r="H88" i="1"/>
  <c r="H85" i="1"/>
  <c r="H74" i="1"/>
  <c r="H75" i="1"/>
  <c r="H76" i="1"/>
  <c r="H77" i="1"/>
  <c r="H78" i="1"/>
  <c r="H80" i="1"/>
  <c r="H83" i="1"/>
  <c r="H73" i="1"/>
  <c r="H63" i="1"/>
  <c r="H64" i="1"/>
  <c r="H65" i="1"/>
  <c r="H66" i="1"/>
  <c r="H67" i="1"/>
  <c r="H68" i="1"/>
  <c r="H69" i="1"/>
  <c r="H71" i="1"/>
  <c r="H62" i="1"/>
  <c r="H55" i="1"/>
  <c r="H56" i="1"/>
  <c r="H57" i="1"/>
  <c r="H58" i="1"/>
  <c r="H60" i="1"/>
  <c r="H54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36" i="1"/>
  <c r="H31" i="1"/>
  <c r="H29" i="1"/>
  <c r="H18" i="1"/>
  <c r="H19" i="1"/>
  <c r="H20" i="1"/>
  <c r="H21" i="1"/>
  <c r="H22" i="1"/>
  <c r="H23" i="1"/>
  <c r="H24" i="1"/>
  <c r="H25" i="1"/>
  <c r="H26" i="1"/>
  <c r="H27" i="1"/>
  <c r="H17" i="1"/>
  <c r="H79" i="1" l="1"/>
  <c r="H96" i="1"/>
  <c r="H59" i="1"/>
  <c r="H33" i="1"/>
  <c r="H70" i="1"/>
  <c r="H269" i="1"/>
  <c r="H81" i="1"/>
  <c r="H326" i="1"/>
  <c r="H95" i="1"/>
  <c r="H327" i="1"/>
  <c r="H82" i="1"/>
  <c r="H97" i="1"/>
  <c r="H508" i="1"/>
  <c r="I476" i="1" l="1"/>
  <c r="G163" i="16"/>
  <c r="G162" i="16"/>
  <c r="G161" i="16"/>
  <c r="G160" i="16"/>
  <c r="G159" i="16"/>
  <c r="G158" i="16"/>
  <c r="G157" i="16"/>
  <c r="G156" i="16"/>
  <c r="G155" i="16"/>
  <c r="G154" i="16"/>
  <c r="G149" i="16"/>
  <c r="G148" i="16"/>
  <c r="G147" i="16"/>
  <c r="G142" i="16"/>
  <c r="G141" i="16"/>
  <c r="G140" i="16"/>
  <c r="G139" i="16"/>
  <c r="G138" i="16"/>
  <c r="G133" i="16"/>
  <c r="G132" i="16"/>
  <c r="G131" i="16"/>
  <c r="G130" i="16"/>
  <c r="G129" i="16"/>
  <c r="G124" i="16"/>
  <c r="G123" i="16"/>
  <c r="G122" i="16"/>
  <c r="G117" i="16"/>
  <c r="G116" i="16"/>
  <c r="G115" i="16"/>
  <c r="G110" i="16"/>
  <c r="G109" i="16"/>
  <c r="G108" i="16"/>
  <c r="G107" i="16"/>
  <c r="G106" i="16"/>
  <c r="G105" i="16"/>
  <c r="G100" i="16"/>
  <c r="G99" i="16"/>
  <c r="G98" i="16"/>
  <c r="G97" i="16"/>
  <c r="G96" i="16"/>
  <c r="G95" i="16"/>
  <c r="G94" i="16"/>
  <c r="G93" i="16"/>
  <c r="G92" i="16"/>
  <c r="G91" i="16"/>
  <c r="G90" i="16"/>
  <c r="G89" i="16"/>
  <c r="G84" i="16"/>
  <c r="G83" i="16"/>
  <c r="G82" i="16"/>
  <c r="G81" i="16"/>
  <c r="G80" i="16"/>
  <c r="G79" i="16"/>
  <c r="G78" i="16"/>
  <c r="G77" i="16"/>
  <c r="G76" i="16"/>
  <c r="G75" i="16"/>
  <c r="G74" i="16"/>
  <c r="G73" i="16"/>
  <c r="G68" i="16"/>
  <c r="G67" i="16"/>
  <c r="G66" i="16"/>
  <c r="G65" i="16"/>
  <c r="G64" i="16"/>
  <c r="G63" i="16"/>
  <c r="G62" i="16"/>
  <c r="G61" i="16"/>
  <c r="G60" i="16"/>
  <c r="G59" i="16"/>
  <c r="G58" i="16"/>
  <c r="G53" i="16"/>
  <c r="G52" i="16"/>
  <c r="G51" i="16"/>
  <c r="G46" i="16"/>
  <c r="G45" i="16"/>
  <c r="G44" i="16"/>
  <c r="G39" i="16"/>
  <c r="G38" i="16"/>
  <c r="G37" i="16"/>
  <c r="G36" i="16"/>
  <c r="G35" i="16"/>
  <c r="G34" i="16"/>
  <c r="G29" i="16"/>
  <c r="G28" i="16"/>
  <c r="G27" i="16"/>
  <c r="G26" i="16"/>
  <c r="G25" i="16"/>
  <c r="G24" i="16"/>
  <c r="G19" i="16"/>
  <c r="G18" i="16"/>
  <c r="C12" i="16"/>
  <c r="C10" i="16"/>
  <c r="G8" i="16"/>
  <c r="C8" i="16"/>
  <c r="C6" i="16"/>
  <c r="M56" i="4"/>
  <c r="M54" i="4"/>
  <c r="M52" i="4"/>
  <c r="M50" i="4"/>
  <c r="M48" i="4"/>
  <c r="M46" i="4"/>
  <c r="M44" i="4"/>
  <c r="M42" i="4"/>
  <c r="M40" i="4"/>
  <c r="M38" i="4"/>
  <c r="M36" i="4"/>
  <c r="M34" i="4"/>
  <c r="M32" i="4"/>
  <c r="M30" i="4"/>
  <c r="M28" i="4"/>
  <c r="M26" i="4"/>
  <c r="M24" i="4"/>
  <c r="M22" i="4"/>
  <c r="M20" i="4"/>
  <c r="M18" i="4"/>
  <c r="M16" i="4"/>
  <c r="B56" i="4"/>
  <c r="G20" i="16" l="1"/>
  <c r="G15" i="16" s="1"/>
  <c r="G125" i="16"/>
  <c r="G119" i="16" s="1"/>
  <c r="G101" i="16"/>
  <c r="G86" i="16" s="1"/>
  <c r="G150" i="16"/>
  <c r="G144" i="16" s="1"/>
  <c r="G143" i="16"/>
  <c r="G135" i="16" s="1"/>
  <c r="G54" i="16"/>
  <c r="G48" i="16" s="1"/>
  <c r="G47" i="16"/>
  <c r="G41" i="16" s="1"/>
  <c r="G118" i="16"/>
  <c r="G112" i="16" s="1"/>
  <c r="G259" i="1" s="1"/>
  <c r="H259" i="1" s="1"/>
  <c r="G69" i="16"/>
  <c r="G55" i="16" s="1"/>
  <c r="G85" i="16"/>
  <c r="G70" i="16" s="1"/>
  <c r="G164" i="16"/>
  <c r="G151" i="16" s="1"/>
  <c r="G105" i="1" s="1"/>
  <c r="H105" i="1" s="1"/>
  <c r="G30" i="16"/>
  <c r="G21" i="16" s="1"/>
  <c r="G134" i="16"/>
  <c r="G126" i="16" s="1"/>
  <c r="G111" i="16"/>
  <c r="G102" i="16" s="1"/>
  <c r="G40" i="16"/>
  <c r="G31" i="16" s="1"/>
  <c r="B16" i="5" l="1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15" i="5"/>
  <c r="I27" i="1" l="1"/>
  <c r="I523" i="1" l="1"/>
  <c r="I524" i="1"/>
  <c r="E522" i="1" l="1"/>
  <c r="E521" i="1" s="1"/>
  <c r="I17" i="1" l="1"/>
  <c r="I18" i="1"/>
  <c r="I19" i="1"/>
  <c r="I20" i="1"/>
  <c r="I25" i="1"/>
  <c r="I31" i="1"/>
  <c r="I51" i="1"/>
  <c r="I60" i="1"/>
  <c r="I71" i="1"/>
  <c r="I80" i="1"/>
  <c r="I90" i="1"/>
  <c r="I101" i="1"/>
  <c r="I102" i="1"/>
  <c r="I110" i="1"/>
  <c r="I125" i="1"/>
  <c r="I126" i="1"/>
  <c r="I127" i="1"/>
  <c r="I131" i="1"/>
  <c r="I132" i="1"/>
  <c r="I133" i="1"/>
  <c r="I134" i="1"/>
  <c r="I135" i="1"/>
  <c r="I142" i="1"/>
  <c r="I144" i="1"/>
  <c r="I145" i="1"/>
  <c r="I146" i="1"/>
  <c r="I147" i="1"/>
  <c r="I148" i="1"/>
  <c r="I150" i="1"/>
  <c r="I152" i="1"/>
  <c r="I163" i="1"/>
  <c r="I165" i="1"/>
  <c r="I166" i="1"/>
  <c r="I168" i="1"/>
  <c r="I194" i="1"/>
  <c r="I201" i="1"/>
  <c r="I204" i="1"/>
  <c r="I206" i="1"/>
  <c r="I208" i="1"/>
  <c r="I209" i="1"/>
  <c r="I212" i="1"/>
  <c r="I213" i="1"/>
  <c r="I214" i="1"/>
  <c r="I215" i="1"/>
  <c r="I216" i="1"/>
  <c r="I217" i="1"/>
  <c r="I218" i="1"/>
  <c r="I225" i="1"/>
  <c r="I236" i="1"/>
  <c r="I239" i="1"/>
  <c r="I260" i="1"/>
  <c r="I262" i="1"/>
  <c r="I270" i="1"/>
  <c r="I273" i="1"/>
  <c r="I274" i="1"/>
  <c r="I280" i="1"/>
  <c r="I298" i="1"/>
  <c r="I300" i="1"/>
  <c r="I301" i="1"/>
  <c r="I302" i="1"/>
  <c r="I303" i="1"/>
  <c r="I304" i="1"/>
  <c r="I305" i="1"/>
  <c r="I306" i="1"/>
  <c r="I307" i="1"/>
  <c r="I313" i="1"/>
  <c r="I316" i="1"/>
  <c r="I322" i="1"/>
  <c r="I323" i="1"/>
  <c r="I324" i="1"/>
  <c r="I325" i="1"/>
  <c r="I335" i="1"/>
  <c r="I337" i="1"/>
  <c r="I338" i="1"/>
  <c r="I339" i="1"/>
  <c r="I340" i="1"/>
  <c r="I341" i="1"/>
  <c r="I342" i="1"/>
  <c r="I343" i="1"/>
  <c r="I344" i="1"/>
  <c r="I347" i="1"/>
  <c r="I353" i="1"/>
  <c r="I354" i="1"/>
  <c r="I355" i="1"/>
  <c r="I356" i="1"/>
  <c r="I357" i="1"/>
  <c r="I358" i="1"/>
  <c r="I370" i="1"/>
  <c r="I371" i="1"/>
  <c r="I380" i="1"/>
  <c r="I381" i="1"/>
  <c r="I384" i="1"/>
  <c r="I392" i="1"/>
  <c r="I393" i="1"/>
  <c r="I401" i="1"/>
  <c r="I402" i="1"/>
  <c r="I404" i="1"/>
  <c r="I407" i="1"/>
  <c r="I408" i="1"/>
  <c r="I409" i="1"/>
  <c r="I410" i="1"/>
  <c r="I411" i="1"/>
  <c r="I412" i="1"/>
  <c r="I413" i="1"/>
  <c r="I415" i="1"/>
  <c r="I417" i="1"/>
  <c r="I418" i="1"/>
  <c r="I424" i="1"/>
  <c r="I425" i="1"/>
  <c r="I426" i="1"/>
  <c r="I427" i="1"/>
  <c r="I430" i="1"/>
  <c r="I431" i="1"/>
  <c r="I437" i="1"/>
  <c r="I438" i="1"/>
  <c r="I439" i="1"/>
  <c r="I441" i="1"/>
  <c r="I442" i="1"/>
  <c r="I443" i="1"/>
  <c r="I445" i="1"/>
  <c r="I448" i="1"/>
  <c r="I452" i="1"/>
  <c r="I453" i="1"/>
  <c r="I462" i="1"/>
  <c r="I463" i="1"/>
  <c r="I465" i="1"/>
  <c r="I466" i="1"/>
  <c r="I467" i="1"/>
  <c r="I468" i="1"/>
  <c r="I471" i="1"/>
  <c r="I472" i="1"/>
  <c r="I473" i="1"/>
  <c r="I474" i="1"/>
  <c r="I475" i="1"/>
  <c r="I480" i="1"/>
  <c r="I481" i="1"/>
  <c r="I482" i="1"/>
  <c r="I483" i="1"/>
  <c r="I484" i="1"/>
  <c r="I485" i="1"/>
  <c r="I486" i="1"/>
  <c r="I488" i="1"/>
  <c r="I489" i="1"/>
  <c r="I490" i="1"/>
  <c r="I491" i="1"/>
  <c r="I492" i="1"/>
  <c r="I493" i="1"/>
  <c r="I494" i="1"/>
  <c r="I495" i="1"/>
  <c r="I499" i="1"/>
  <c r="I506" i="1"/>
  <c r="I507" i="1"/>
  <c r="I509" i="1"/>
  <c r="E470" i="1" l="1"/>
  <c r="E30" i="1"/>
  <c r="E167" i="1"/>
  <c r="I464" i="1"/>
  <c r="E141" i="1"/>
  <c r="I414" i="1"/>
  <c r="I222" i="1"/>
  <c r="I416" i="1"/>
  <c r="I369" i="1"/>
  <c r="E164" i="1"/>
  <c r="I81" i="1" l="1"/>
  <c r="I269" i="1"/>
  <c r="I82" i="1"/>
  <c r="I327" i="1"/>
  <c r="I97" i="1"/>
  <c r="I96" i="1"/>
  <c r="I259" i="1"/>
  <c r="I95" i="1"/>
  <c r="I59" i="1"/>
  <c r="I508" i="1"/>
  <c r="I221" i="1"/>
  <c r="I79" i="1"/>
  <c r="I326" i="1"/>
  <c r="I70" i="1"/>
  <c r="B54" i="4"/>
  <c r="B52" i="4"/>
  <c r="B50" i="4"/>
  <c r="B48" i="4"/>
  <c r="B46" i="4"/>
  <c r="B44" i="4"/>
  <c r="C11" i="5" l="1"/>
  <c r="D9" i="5"/>
  <c r="C9" i="5"/>
  <c r="B10" i="4" l="1"/>
  <c r="B11" i="5"/>
  <c r="A9" i="5"/>
  <c r="B7" i="5"/>
  <c r="B8" i="4"/>
  <c r="B6" i="4"/>
  <c r="B18" i="4"/>
  <c r="B20" i="4"/>
  <c r="B22" i="4"/>
  <c r="B24" i="4"/>
  <c r="B26" i="4"/>
  <c r="B28" i="4"/>
  <c r="B30" i="4"/>
  <c r="B32" i="4"/>
  <c r="B34" i="4"/>
  <c r="B36" i="4"/>
  <c r="B38" i="4"/>
  <c r="B40" i="4"/>
  <c r="B42" i="4"/>
  <c r="B16" i="4"/>
  <c r="I33" i="1" l="1"/>
  <c r="I26" i="1" l="1"/>
  <c r="I43" i="1"/>
  <c r="I42" i="1"/>
  <c r="I47" i="1"/>
  <c r="I49" i="1"/>
  <c r="I48" i="1"/>
  <c r="I40" i="1"/>
  <c r="I29" i="1"/>
  <c r="I38" i="1"/>
  <c r="I21" i="1"/>
  <c r="I44" i="1"/>
  <c r="I37" i="1"/>
  <c r="I45" i="1"/>
  <c r="I39" i="1"/>
  <c r="I36" i="1"/>
  <c r="I24" i="1"/>
  <c r="I22" i="1"/>
  <c r="I23" i="1"/>
  <c r="I46" i="1"/>
  <c r="I41" i="1"/>
  <c r="E32" i="1"/>
  <c r="E28" i="1" l="1"/>
  <c r="I50" i="1"/>
  <c r="E16" i="1"/>
  <c r="E35" i="1" l="1"/>
  <c r="E34" i="1" s="1"/>
  <c r="E15" i="1"/>
  <c r="C15" i="5" l="1"/>
  <c r="D16" i="4" s="1"/>
  <c r="F17" i="4" l="1"/>
  <c r="E17" i="4"/>
  <c r="H17" i="4"/>
  <c r="G17" i="4"/>
  <c r="J17" i="4"/>
  <c r="I17" i="4"/>
  <c r="L17" i="4"/>
  <c r="K17" i="4"/>
  <c r="I54" i="1" l="1"/>
  <c r="I55" i="1" l="1"/>
  <c r="I65" i="1"/>
  <c r="I56" i="1" l="1"/>
  <c r="I66" i="1"/>
  <c r="I57" i="1" l="1"/>
  <c r="I67" i="1"/>
  <c r="I69" i="1" l="1"/>
  <c r="I58" i="1"/>
  <c r="E53" i="1" l="1"/>
  <c r="I62" i="1"/>
  <c r="I63" i="1" l="1"/>
  <c r="I64" i="1" l="1"/>
  <c r="I68" i="1" l="1"/>
  <c r="I73" i="1" l="1"/>
  <c r="E61" i="1"/>
  <c r="I74" i="1" l="1"/>
  <c r="I75" i="1" l="1"/>
  <c r="I76" i="1" l="1"/>
  <c r="I77" i="1" l="1"/>
  <c r="I78" i="1" l="1"/>
  <c r="I83" i="1" l="1"/>
  <c r="I85" i="1" l="1"/>
  <c r="E72" i="1"/>
  <c r="E84" i="1" l="1"/>
  <c r="E52" i="1" s="1"/>
  <c r="C17" i="5" l="1"/>
  <c r="D20" i="4" s="1"/>
  <c r="L21" i="4" l="1"/>
  <c r="F21" i="4"/>
  <c r="K21" i="4"/>
  <c r="J21" i="4"/>
  <c r="I21" i="4"/>
  <c r="E21" i="4"/>
  <c r="H21" i="4"/>
  <c r="G21" i="4"/>
  <c r="I88" i="1"/>
  <c r="I89" i="1" l="1"/>
  <c r="I91" i="1" l="1"/>
  <c r="I92" i="1" l="1"/>
  <c r="I93" i="1" l="1"/>
  <c r="I98" i="1" l="1"/>
  <c r="E87" i="1"/>
  <c r="I100" i="1" l="1"/>
  <c r="E94" i="1"/>
  <c r="E99" i="1" l="1"/>
  <c r="E86" i="1" l="1"/>
  <c r="C18" i="5" s="1"/>
  <c r="D22" i="4" s="1"/>
  <c r="F23" i="4" l="1"/>
  <c r="G23" i="4"/>
  <c r="E23" i="4"/>
  <c r="H23" i="4"/>
  <c r="I23" i="4"/>
  <c r="J23" i="4"/>
  <c r="L23" i="4"/>
  <c r="K23" i="4"/>
  <c r="I105" i="1"/>
  <c r="I106" i="1" l="1"/>
  <c r="I107" i="1" l="1"/>
  <c r="I109" i="1" l="1"/>
  <c r="E104" i="1"/>
  <c r="I112" i="1" l="1"/>
  <c r="E108" i="1"/>
  <c r="I113" i="1" l="1"/>
  <c r="I114" i="1" l="1"/>
  <c r="E111" i="1" l="1"/>
  <c r="E103" i="1" s="1"/>
  <c r="C19" i="5"/>
  <c r="D24" i="4" s="1"/>
  <c r="I25" i="4" l="1"/>
  <c r="G25" i="4"/>
  <c r="H25" i="4"/>
  <c r="E25" i="4"/>
  <c r="L25" i="4"/>
  <c r="K25" i="4"/>
  <c r="F25" i="4"/>
  <c r="J25" i="4"/>
  <c r="I117" i="1"/>
  <c r="I118" i="1" l="1"/>
  <c r="I119" i="1" l="1"/>
  <c r="E116" i="1" l="1"/>
  <c r="E115" i="1" s="1"/>
  <c r="C20" i="5" l="1"/>
  <c r="D26" i="4" s="1"/>
  <c r="E27" i="4" l="1"/>
  <c r="H27" i="4"/>
  <c r="L27" i="4"/>
  <c r="F27" i="4"/>
  <c r="J27" i="4"/>
  <c r="K27" i="4"/>
  <c r="I27" i="4"/>
  <c r="G27" i="4"/>
  <c r="I123" i="1"/>
  <c r="I124" i="1" l="1"/>
  <c r="E122" i="1" l="1"/>
  <c r="E121" i="1" s="1"/>
  <c r="I130" i="1"/>
  <c r="I137" i="1" l="1"/>
  <c r="E129" i="1"/>
  <c r="I138" i="1" l="1"/>
  <c r="I139" i="1" l="1"/>
  <c r="E136" i="1" l="1"/>
  <c r="E128" i="1" s="1"/>
  <c r="I149" i="1"/>
  <c r="I151" i="1" l="1"/>
  <c r="E143" i="1" l="1"/>
  <c r="E140" i="1" s="1"/>
  <c r="E120" i="1" s="1"/>
  <c r="C21" i="5" l="1"/>
  <c r="D28" i="4" s="1"/>
  <c r="L29" i="4" l="1"/>
  <c r="H29" i="4"/>
  <c r="F29" i="4"/>
  <c r="K29" i="4"/>
  <c r="G29" i="4"/>
  <c r="E29" i="4"/>
  <c r="I29" i="4"/>
  <c r="J29" i="4"/>
  <c r="I155" i="1"/>
  <c r="I156" i="1" l="1"/>
  <c r="I157" i="1" l="1"/>
  <c r="I159" i="1" l="1"/>
  <c r="E154" i="1"/>
  <c r="E158" i="1" l="1"/>
  <c r="E153" i="1" s="1"/>
  <c r="C22" i="5" s="1"/>
  <c r="D30" i="4" s="1"/>
  <c r="F31" i="4" l="1"/>
  <c r="I31" i="4"/>
  <c r="H31" i="4"/>
  <c r="G31" i="4"/>
  <c r="L31" i="4"/>
  <c r="E31" i="4"/>
  <c r="K31" i="4"/>
  <c r="J31" i="4"/>
  <c r="I162" i="1" l="1"/>
  <c r="E161" i="1" l="1"/>
  <c r="E160" i="1" s="1"/>
  <c r="C23" i="5" l="1"/>
  <c r="D32" i="4" s="1"/>
  <c r="I33" i="4" l="1"/>
  <c r="G33" i="4"/>
  <c r="E33" i="4"/>
  <c r="L33" i="4"/>
  <c r="F33" i="4"/>
  <c r="K33" i="4"/>
  <c r="H33" i="4"/>
  <c r="J33" i="4"/>
  <c r="I171" i="1"/>
  <c r="E170" i="1" l="1"/>
  <c r="E169" i="1"/>
  <c r="C24" i="5"/>
  <c r="D34" i="4" s="1"/>
  <c r="F35" i="4" l="1"/>
  <c r="L35" i="4"/>
  <c r="I35" i="4"/>
  <c r="E35" i="4"/>
  <c r="H35" i="4"/>
  <c r="G35" i="4"/>
  <c r="J35" i="4"/>
  <c r="K35" i="4"/>
  <c r="I178" i="1" l="1"/>
  <c r="E177" i="1" l="1"/>
  <c r="E176" i="1" s="1"/>
  <c r="C25" i="5"/>
  <c r="D36" i="4" s="1"/>
  <c r="J37" i="4" l="1"/>
  <c r="F37" i="4"/>
  <c r="H37" i="4"/>
  <c r="E37" i="4"/>
  <c r="G37" i="4"/>
  <c r="K37" i="4"/>
  <c r="I37" i="4"/>
  <c r="L37" i="4"/>
  <c r="I181" i="1" l="1"/>
  <c r="I182" i="1" l="1"/>
  <c r="I183" i="1" l="1"/>
  <c r="I184" i="1" l="1"/>
  <c r="I185" i="1" l="1"/>
  <c r="I187" i="1" l="1"/>
  <c r="E180" i="1"/>
  <c r="I188" i="1" l="1"/>
  <c r="I190" i="1" l="1"/>
  <c r="E186" i="1"/>
  <c r="I191" i="1" l="1"/>
  <c r="E189" i="1" l="1"/>
  <c r="E179" i="1" s="1"/>
  <c r="C26" i="5" l="1"/>
  <c r="D38" i="4" s="1"/>
  <c r="H39" i="4" l="1"/>
  <c r="J39" i="4"/>
  <c r="G39" i="4"/>
  <c r="K39" i="4"/>
  <c r="I39" i="4"/>
  <c r="L39" i="4"/>
  <c r="F39" i="4"/>
  <c r="E39" i="4"/>
  <c r="I195" i="1"/>
  <c r="E193" i="1" l="1"/>
  <c r="E192" i="1" s="1"/>
  <c r="C27" i="5" l="1"/>
  <c r="D40" i="4" s="1"/>
  <c r="J41" i="4" l="1"/>
  <c r="G41" i="4"/>
  <c r="I41" i="4"/>
  <c r="K41" i="4"/>
  <c r="H41" i="4"/>
  <c r="E41" i="4"/>
  <c r="L41" i="4"/>
  <c r="F41" i="4"/>
  <c r="I198" i="1"/>
  <c r="I200" i="1" l="1"/>
  <c r="E197" i="1"/>
  <c r="I202" i="1" l="1"/>
  <c r="I203" i="1" l="1"/>
  <c r="I205" i="1" l="1"/>
  <c r="I210" i="1" l="1"/>
  <c r="E199" i="1"/>
  <c r="I211" i="1" l="1"/>
  <c r="I219" i="1" l="1"/>
  <c r="I220" i="1" l="1"/>
  <c r="E207" i="1" l="1"/>
  <c r="E196" i="1" s="1"/>
  <c r="C28" i="5"/>
  <c r="D42" i="4" s="1"/>
  <c r="F43" i="4" l="1"/>
  <c r="L43" i="4"/>
  <c r="G43" i="4"/>
  <c r="E43" i="4"/>
  <c r="I43" i="4"/>
  <c r="J43" i="4"/>
  <c r="K43" i="4"/>
  <c r="H43" i="4"/>
  <c r="I226" i="1" l="1"/>
  <c r="I227" i="1" l="1"/>
  <c r="I228" i="1" l="1"/>
  <c r="I229" i="1" l="1"/>
  <c r="I230" i="1" l="1"/>
  <c r="I231" i="1" l="1"/>
  <c r="I232" i="1" l="1"/>
  <c r="I287" i="1" l="1"/>
  <c r="I233" i="1"/>
  <c r="I234" i="1" l="1"/>
  <c r="I290" i="1"/>
  <c r="I235" i="1" l="1"/>
  <c r="I237" i="1" l="1"/>
  <c r="I238" i="1" l="1"/>
  <c r="I240" i="1" l="1"/>
  <c r="I241" i="1" l="1"/>
  <c r="I242" i="1" l="1"/>
  <c r="I243" i="1" l="1"/>
  <c r="I244" i="1" l="1"/>
  <c r="I245" i="1" l="1"/>
  <c r="I308" i="1"/>
  <c r="I246" i="1" l="1"/>
  <c r="I247" i="1" l="1"/>
  <c r="I248" i="1" l="1"/>
  <c r="I249" i="1" l="1"/>
  <c r="I250" i="1" l="1"/>
  <c r="I251" i="1" l="1"/>
  <c r="I252" i="1" l="1"/>
  <c r="I332" i="1" l="1"/>
  <c r="I253" i="1"/>
  <c r="I312" i="1"/>
  <c r="I254" i="1" l="1"/>
  <c r="I255" i="1" l="1"/>
  <c r="I333" i="1"/>
  <c r="I256" i="1" l="1"/>
  <c r="I257" i="1" l="1"/>
  <c r="I258" i="1" l="1"/>
  <c r="I261" i="1" l="1"/>
  <c r="I263" i="1" l="1"/>
  <c r="I264" i="1" l="1"/>
  <c r="I265" i="1" l="1"/>
  <c r="I266" i="1" l="1"/>
  <c r="I267" i="1" l="1"/>
  <c r="I268" i="1" l="1"/>
  <c r="I272" i="1" l="1"/>
  <c r="E224" i="1"/>
  <c r="I275" i="1" l="1"/>
  <c r="I276" i="1" l="1"/>
  <c r="I277" i="1" l="1"/>
  <c r="I278" i="1" l="1"/>
  <c r="I279" i="1" l="1"/>
  <c r="I281" i="1" l="1"/>
  <c r="I282" i="1" l="1"/>
  <c r="I318" i="1"/>
  <c r="I283" i="1" l="1"/>
  <c r="I319" i="1"/>
  <c r="I284" i="1" l="1"/>
  <c r="I285" i="1" l="1"/>
  <c r="I320" i="1"/>
  <c r="I286" i="1" l="1"/>
  <c r="I288" i="1" l="1"/>
  <c r="I289" i="1" l="1"/>
  <c r="I291" i="1" l="1"/>
  <c r="I292" i="1" l="1"/>
  <c r="I321" i="1" l="1"/>
  <c r="I293" i="1"/>
  <c r="I294" i="1" l="1"/>
  <c r="I295" i="1" l="1"/>
  <c r="I296" i="1" l="1"/>
  <c r="I297" i="1" l="1"/>
  <c r="I299" i="1" l="1"/>
  <c r="I309" i="1" l="1"/>
  <c r="I310" i="1" l="1"/>
  <c r="I331" i="1" l="1"/>
  <c r="I311" i="1"/>
  <c r="I314" i="1" l="1"/>
  <c r="I317" i="1" l="1"/>
  <c r="E271" i="1"/>
  <c r="I328" i="1" l="1"/>
  <c r="I329" i="1" l="1"/>
  <c r="I330" i="1" l="1"/>
  <c r="I336" i="1" l="1"/>
  <c r="E315" i="1"/>
  <c r="E334" i="1" l="1"/>
  <c r="E223" i="1" s="1"/>
  <c r="C29" i="5" l="1"/>
  <c r="D44" i="4" s="1"/>
  <c r="H45" i="4" l="1"/>
  <c r="E45" i="4"/>
  <c r="F45" i="4"/>
  <c r="L45" i="4"/>
  <c r="G45" i="4"/>
  <c r="J45" i="4"/>
  <c r="I45" i="4"/>
  <c r="K45" i="4"/>
  <c r="I479" i="1"/>
  <c r="I348" i="1"/>
  <c r="I349" i="1" l="1"/>
  <c r="I350" i="1" l="1"/>
  <c r="I351" i="1" l="1"/>
  <c r="I352" i="1" l="1"/>
  <c r="I359" i="1" l="1"/>
  <c r="I360" i="1" l="1"/>
  <c r="I361" i="1" l="1"/>
  <c r="I362" i="1" l="1"/>
  <c r="I363" i="1" l="1"/>
  <c r="I364" i="1" l="1"/>
  <c r="I365" i="1" l="1"/>
  <c r="I366" i="1" l="1"/>
  <c r="I367" i="1" l="1"/>
  <c r="I368" i="1" l="1"/>
  <c r="I372" i="1" l="1"/>
  <c r="I373" i="1" l="1"/>
  <c r="I374" i="1" l="1"/>
  <c r="I375" i="1" l="1"/>
  <c r="I376" i="1" l="1"/>
  <c r="I377" i="1" l="1"/>
  <c r="I378" i="1" l="1"/>
  <c r="I379" i="1" l="1"/>
  <c r="I382" i="1" l="1"/>
  <c r="I383" i="1" l="1"/>
  <c r="I385" i="1" l="1"/>
  <c r="I386" i="1" l="1"/>
  <c r="I387" i="1" l="1"/>
  <c r="I388" i="1" l="1"/>
  <c r="I389" i="1" l="1"/>
  <c r="I390" i="1" l="1"/>
  <c r="I391" i="1" l="1"/>
  <c r="I394" i="1" l="1"/>
  <c r="I395" i="1" l="1"/>
  <c r="I396" i="1" l="1"/>
  <c r="I397" i="1" l="1"/>
  <c r="I398" i="1" l="1"/>
  <c r="I399" i="1" l="1"/>
  <c r="I400" i="1" l="1"/>
  <c r="I403" i="1" l="1"/>
  <c r="I405" i="1" l="1"/>
  <c r="I406" i="1" l="1"/>
  <c r="I496" i="1" l="1"/>
  <c r="I419" i="1"/>
  <c r="I420" i="1" l="1"/>
  <c r="I497" i="1"/>
  <c r="I421" i="1" l="1"/>
  <c r="I422" i="1" l="1"/>
  <c r="I498" i="1"/>
  <c r="I423" i="1" l="1"/>
  <c r="I428" i="1" l="1"/>
  <c r="I429" i="1" l="1"/>
  <c r="I432" i="1" l="1"/>
  <c r="I433" i="1" l="1"/>
  <c r="I434" i="1" l="1"/>
  <c r="I436" i="1" l="1"/>
  <c r="I440" i="1"/>
  <c r="E346" i="1"/>
  <c r="I446" i="1" l="1"/>
  <c r="E435" i="1"/>
  <c r="I447" i="1" l="1"/>
  <c r="I449" i="1" l="1"/>
  <c r="I450" i="1" l="1"/>
  <c r="I451" i="1" l="1"/>
  <c r="I454" i="1" l="1"/>
  <c r="I455" i="1" l="1"/>
  <c r="E444" i="1" l="1"/>
  <c r="E345" i="1" s="1"/>
  <c r="C30" i="5" l="1"/>
  <c r="D46" i="4" s="1"/>
  <c r="J47" i="4" l="1"/>
  <c r="K47" i="4"/>
  <c r="G47" i="4"/>
  <c r="F47" i="4"/>
  <c r="I47" i="4"/>
  <c r="L47" i="4"/>
  <c r="H47" i="4"/>
  <c r="E47" i="4"/>
  <c r="I458" i="1"/>
  <c r="I459" i="1" l="1"/>
  <c r="I460" i="1" l="1"/>
  <c r="I461" i="1" l="1"/>
  <c r="I469" i="1" l="1"/>
  <c r="E457" i="1" l="1"/>
  <c r="E456" i="1" s="1"/>
  <c r="C31" i="5" l="1"/>
  <c r="D48" i="4" s="1"/>
  <c r="F49" i="4" l="1"/>
  <c r="L49" i="4"/>
  <c r="G49" i="4"/>
  <c r="K49" i="4"/>
  <c r="J49" i="4"/>
  <c r="I49" i="4"/>
  <c r="E49" i="4"/>
  <c r="H49" i="4"/>
  <c r="I487" i="1"/>
  <c r="E478" i="1" l="1"/>
  <c r="E477" i="1" s="1"/>
  <c r="C32" i="5" s="1"/>
  <c r="D50" i="4" s="1"/>
  <c r="J51" i="4" l="1"/>
  <c r="H51" i="4"/>
  <c r="G51" i="4"/>
  <c r="L51" i="4"/>
  <c r="E51" i="4"/>
  <c r="I51" i="4"/>
  <c r="F51" i="4"/>
  <c r="K51" i="4"/>
  <c r="I502" i="1" l="1"/>
  <c r="I503" i="1" l="1"/>
  <c r="I504" i="1" l="1"/>
  <c r="I505" i="1" l="1"/>
  <c r="I510" i="1" l="1"/>
  <c r="E501" i="1" l="1"/>
  <c r="E500" i="1" s="1"/>
  <c r="C35" i="5" l="1"/>
  <c r="D56" i="4" s="1"/>
  <c r="C33" i="5"/>
  <c r="D52" i="4" s="1"/>
  <c r="L57" i="4" l="1"/>
  <c r="G57" i="4"/>
  <c r="I57" i="4"/>
  <c r="E57" i="4"/>
  <c r="F57" i="4"/>
  <c r="K57" i="4"/>
  <c r="J57" i="4"/>
  <c r="H57" i="4"/>
  <c r="L53" i="4"/>
  <c r="E53" i="4"/>
  <c r="F53" i="4"/>
  <c r="H53" i="4"/>
  <c r="J53" i="4"/>
  <c r="G53" i="4"/>
  <c r="I53" i="4"/>
  <c r="K53" i="4"/>
  <c r="I513" i="1"/>
  <c r="I514" i="1" l="1"/>
  <c r="E512" i="1" l="1"/>
  <c r="I519" i="1"/>
  <c r="E518" i="1" l="1"/>
  <c r="E511" i="1" l="1"/>
  <c r="G525" i="1" s="1"/>
  <c r="C16" i="5"/>
  <c r="J516" i="1" l="1"/>
  <c r="J517" i="1"/>
  <c r="J520" i="1"/>
  <c r="J515" i="1"/>
  <c r="D18" i="4"/>
  <c r="H19" i="4" l="1"/>
  <c r="J19" i="4"/>
  <c r="L19" i="4"/>
  <c r="F19" i="4"/>
  <c r="K19" i="4"/>
  <c r="G19" i="4"/>
  <c r="E19" i="4"/>
  <c r="I19" i="4"/>
  <c r="C34" i="5" l="1"/>
  <c r="C36" i="5" s="1"/>
  <c r="D54" i="4" l="1"/>
  <c r="J170" i="1"/>
  <c r="J172" i="1"/>
  <c r="J175" i="1"/>
  <c r="J174" i="1"/>
  <c r="J173" i="1"/>
  <c r="J55" i="4"/>
  <c r="J59" i="4" s="1"/>
  <c r="F55" i="4"/>
  <c r="F59" i="4" s="1"/>
  <c r="H55" i="4"/>
  <c r="H59" i="4" s="1"/>
  <c r="K55" i="4"/>
  <c r="K59" i="4" s="1"/>
  <c r="G55" i="4"/>
  <c r="G59" i="4" s="1"/>
  <c r="I55" i="4"/>
  <c r="I59" i="4" s="1"/>
  <c r="L55" i="4"/>
  <c r="L59" i="4" s="1"/>
  <c r="E55" i="4"/>
  <c r="E59" i="4" s="1"/>
  <c r="J169" i="1"/>
  <c r="J99" i="1"/>
  <c r="J161" i="1"/>
  <c r="J346" i="1"/>
  <c r="J104" i="1"/>
  <c r="J164" i="1"/>
  <c r="J435" i="1"/>
  <c r="J334" i="1"/>
  <c r="J28" i="1"/>
  <c r="J30" i="1"/>
  <c r="J108" i="1"/>
  <c r="J167" i="1"/>
  <c r="J444" i="1"/>
  <c r="J143" i="1"/>
  <c r="J522" i="1"/>
  <c r="J111" i="1"/>
  <c r="J141" i="1"/>
  <c r="J116" i="1"/>
  <c r="J177" i="1"/>
  <c r="J457" i="1"/>
  <c r="J511" i="1"/>
  <c r="J207" i="1"/>
  <c r="J154" i="1"/>
  <c r="J35" i="1"/>
  <c r="J121" i="1"/>
  <c r="J180" i="1"/>
  <c r="J470" i="1"/>
  <c r="J136" i="1"/>
  <c r="J72" i="1"/>
  <c r="J224" i="1"/>
  <c r="J122" i="1"/>
  <c r="J186" i="1"/>
  <c r="J478" i="1"/>
  <c r="J197" i="1"/>
  <c r="J199" i="1"/>
  <c r="J53" i="1"/>
  <c r="J128" i="1"/>
  <c r="J189" i="1"/>
  <c r="J501" i="1"/>
  <c r="J140" i="1"/>
  <c r="J129" i="1"/>
  <c r="J193" i="1"/>
  <c r="J512" i="1"/>
  <c r="J61" i="1"/>
  <c r="J518" i="1"/>
  <c r="J84" i="1"/>
  <c r="J271" i="1"/>
  <c r="J87" i="1"/>
  <c r="J94" i="1"/>
  <c r="J158" i="1"/>
  <c r="J315" i="1"/>
  <c r="J32" i="1"/>
  <c r="J476" i="1"/>
  <c r="J521" i="1"/>
  <c r="J15" i="1"/>
  <c r="J34" i="1"/>
  <c r="J52" i="1"/>
  <c r="J86" i="1"/>
  <c r="J103" i="1"/>
  <c r="J115" i="1"/>
  <c r="J120" i="1"/>
  <c r="J153" i="1"/>
  <c r="J160" i="1"/>
  <c r="J176" i="1"/>
  <c r="J179" i="1"/>
  <c r="J192" i="1"/>
  <c r="J196" i="1"/>
  <c r="J223" i="1"/>
  <c r="J345" i="1"/>
  <c r="J456" i="1"/>
  <c r="J477" i="1"/>
  <c r="J500" i="1"/>
  <c r="D59" i="4"/>
  <c r="J486" i="1"/>
  <c r="J241" i="1"/>
  <c r="J168" i="1"/>
  <c r="J50" i="1"/>
  <c r="J308" i="1"/>
  <c r="J151" i="1"/>
  <c r="J254" i="1"/>
  <c r="J505" i="1"/>
  <c r="J284" i="1"/>
  <c r="J184" i="1"/>
  <c r="J497" i="1"/>
  <c r="J498" i="1"/>
  <c r="J453" i="1"/>
  <c r="J299" i="1"/>
  <c r="J356" i="1"/>
  <c r="J274" i="1"/>
  <c r="J351" i="1"/>
  <c r="J138" i="1"/>
  <c r="J262" i="1"/>
  <c r="J333" i="1"/>
  <c r="J349" i="1"/>
  <c r="J96" i="1"/>
  <c r="J437" i="1"/>
  <c r="J494" i="1"/>
  <c r="J155" i="1"/>
  <c r="J310" i="1"/>
  <c r="J320" i="1"/>
  <c r="J74" i="1"/>
  <c r="J19" i="1"/>
  <c r="J226" i="1"/>
  <c r="J267" i="1"/>
  <c r="J205" i="1"/>
  <c r="J431" i="1"/>
  <c r="J394" i="1"/>
  <c r="J375" i="1"/>
  <c r="J218" i="1"/>
  <c r="J340" i="1"/>
  <c r="J401" i="1"/>
  <c r="J307" i="1"/>
  <c r="J69" i="1"/>
  <c r="J222" i="1"/>
  <c r="J464" i="1"/>
  <c r="J210" i="1"/>
  <c r="J412" i="1"/>
  <c r="J440" i="1"/>
  <c r="J119" i="1"/>
  <c r="J70" i="1"/>
  <c r="J389" i="1"/>
  <c r="J123" i="1"/>
  <c r="J163" i="1"/>
  <c r="J288" i="1"/>
  <c r="J402" i="1"/>
  <c r="J235" i="1"/>
  <c r="J76" i="1"/>
  <c r="J436" i="1"/>
  <c r="J366" i="1"/>
  <c r="J68" i="1"/>
  <c r="J395" i="1"/>
  <c r="J18" i="1"/>
  <c r="J24" i="1"/>
  <c r="J420" i="1"/>
  <c r="J467" i="1"/>
  <c r="J365" i="1"/>
  <c r="J380" i="1"/>
  <c r="J67" i="1"/>
  <c r="J283" i="1"/>
  <c r="J400" i="1"/>
  <c r="J336" i="1"/>
  <c r="J387" i="1"/>
  <c r="J242" i="1"/>
  <c r="J159" i="1"/>
  <c r="J150" i="1"/>
  <c r="J416" i="1"/>
  <c r="J152" i="1"/>
  <c r="J247" i="1"/>
  <c r="J303" i="1"/>
  <c r="J124" i="1"/>
  <c r="J125" i="1"/>
  <c r="J353" i="1"/>
  <c r="J126" i="1"/>
  <c r="J71" i="1"/>
  <c r="J146" i="1"/>
  <c r="J297" i="1"/>
  <c r="J251" i="1"/>
  <c r="J118" i="1"/>
  <c r="J165" i="1"/>
  <c r="J472" i="1"/>
  <c r="J198" i="1"/>
  <c r="J181" i="1"/>
  <c r="J219" i="1"/>
  <c r="J471" i="1"/>
  <c r="J441" i="1"/>
  <c r="J509" i="1"/>
  <c r="J26" i="1"/>
  <c r="J414" i="1"/>
  <c r="J447" i="1"/>
  <c r="J388" i="1"/>
  <c r="J305" i="1"/>
  <c r="J370" i="1"/>
  <c r="J382" i="1"/>
  <c r="J454" i="1"/>
  <c r="J473" i="1"/>
  <c r="J508" i="1"/>
  <c r="J25" i="1"/>
  <c r="J211" i="1"/>
  <c r="J112" i="1"/>
  <c r="J306" i="1"/>
  <c r="J503" i="1"/>
  <c r="J496" i="1"/>
  <c r="J208" i="1"/>
  <c r="J393" i="1"/>
  <c r="J48" i="1"/>
  <c r="J409" i="1"/>
  <c r="J81" i="1"/>
  <c r="J236" i="1"/>
  <c r="J204" i="1"/>
  <c r="J439" i="1"/>
  <c r="J314" i="1"/>
  <c r="J289" i="1"/>
  <c r="J317" i="1"/>
  <c r="J364" i="1"/>
  <c r="J83" i="1"/>
  <c r="J397" i="1"/>
  <c r="J85" i="1"/>
  <c r="J335" i="1"/>
  <c r="J392" i="1"/>
  <c r="J41" i="1"/>
  <c r="J415" i="1"/>
  <c r="J429" i="1"/>
  <c r="J249" i="1"/>
  <c r="J419" i="1"/>
  <c r="J157" i="1"/>
  <c r="J421" i="1"/>
  <c r="J100" i="1"/>
  <c r="I10" i="1"/>
  <c r="G10" i="16" s="1"/>
  <c r="J230" i="1"/>
  <c r="J455" i="1"/>
  <c r="J214" i="1"/>
  <c r="J273" i="1"/>
  <c r="J110" i="1"/>
  <c r="J31" i="1"/>
  <c r="J79" i="1"/>
  <c r="J51" i="1"/>
  <c r="J300" i="1"/>
  <c r="J446" i="1"/>
  <c r="J413" i="1"/>
  <c r="J312" i="1"/>
  <c r="J424" i="1"/>
  <c r="J295" i="1"/>
  <c r="J304" i="1"/>
  <c r="J149" i="1"/>
  <c r="J460" i="1"/>
  <c r="J64" i="1"/>
  <c r="J466" i="1"/>
  <c r="J89" i="1"/>
  <c r="J514" i="1"/>
  <c r="J442" i="1"/>
  <c r="J390" i="1"/>
  <c r="J29" i="1"/>
  <c r="J492" i="1"/>
  <c r="J237" i="1"/>
  <c r="J171" i="1"/>
  <c r="J162" i="1"/>
  <c r="J225" i="1"/>
  <c r="J106" i="1"/>
  <c r="J463" i="1"/>
  <c r="J507" i="1"/>
  <c r="J27" i="1"/>
  <c r="J524" i="1"/>
  <c r="J506" i="1"/>
  <c r="J418" i="1"/>
  <c r="J246" i="1"/>
  <c r="J78" i="1"/>
  <c r="J90" i="1"/>
  <c r="J195" i="1"/>
  <c r="J286" i="1"/>
  <c r="J504" i="1"/>
  <c r="J384" i="1"/>
  <c r="J410" i="1"/>
  <c r="J97" i="1"/>
  <c r="J287" i="1"/>
  <c r="J265" i="1"/>
  <c r="J166" i="1"/>
  <c r="J145" i="1"/>
  <c r="J490" i="1"/>
  <c r="J523" i="1"/>
  <c r="J135" i="1"/>
  <c r="J373" i="1"/>
  <c r="J374" i="1"/>
  <c r="J144" i="1"/>
  <c r="J260" i="1"/>
  <c r="J465" i="1"/>
  <c r="J449" i="1"/>
  <c r="J430" i="1"/>
  <c r="J245" i="1"/>
  <c r="J130" i="1"/>
  <c r="J328" i="1"/>
  <c r="J107" i="1"/>
  <c r="J113" i="1"/>
  <c r="J133" i="1"/>
  <c r="J268" i="1"/>
  <c r="J316" i="1"/>
  <c r="J17" i="1"/>
  <c r="J325" i="1"/>
  <c r="J253" i="1"/>
  <c r="J264" i="1"/>
  <c r="J368" i="1"/>
  <c r="J209" i="1"/>
  <c r="J369" i="1"/>
  <c r="J482" i="1"/>
  <c r="J23" i="1"/>
  <c r="J423" i="1"/>
  <c r="J323" i="1"/>
  <c r="J488" i="1"/>
  <c r="J256" i="1"/>
  <c r="J324" i="1"/>
  <c r="J433" i="1"/>
  <c r="J22" i="1"/>
  <c r="J341" i="1"/>
  <c r="J502" i="1"/>
  <c r="J417" i="1"/>
  <c r="J347" i="1"/>
  <c r="J185" i="1"/>
  <c r="J55" i="1"/>
  <c r="J257" i="1"/>
  <c r="J36" i="1"/>
  <c r="J37" i="1"/>
  <c r="J407" i="1"/>
  <c r="J200" i="1"/>
  <c r="J227" i="1"/>
  <c r="J298" i="1"/>
  <c r="J248" i="1"/>
  <c r="J190" i="1"/>
  <c r="J339" i="1"/>
  <c r="J147" i="1"/>
  <c r="J480" i="1"/>
  <c r="J213" i="1"/>
  <c r="J367" i="1"/>
  <c r="J406" i="1"/>
  <c r="J40" i="1"/>
  <c r="J358" i="1"/>
  <c r="J92" i="1"/>
  <c r="J329" i="1"/>
  <c r="J426" i="1"/>
  <c r="J276" i="1"/>
  <c r="J56" i="1"/>
  <c r="J363" i="1"/>
  <c r="J469" i="1"/>
  <c r="J362" i="1"/>
  <c r="J102" i="1"/>
  <c r="J427" i="1"/>
  <c r="J80" i="1"/>
  <c r="J468" i="1"/>
  <c r="J91" i="1"/>
  <c r="J62" i="1"/>
  <c r="J519" i="1"/>
  <c r="J354" i="1"/>
  <c r="J383" i="1"/>
  <c r="J259" i="1"/>
  <c r="J489" i="1"/>
  <c r="J293" i="1"/>
  <c r="J117" i="1"/>
  <c r="J422" i="1"/>
  <c r="J318" i="1"/>
  <c r="J342" i="1"/>
  <c r="J481" i="1"/>
  <c r="J292" i="1"/>
  <c r="J131" i="1"/>
  <c r="J452" i="1"/>
  <c r="J485" i="1"/>
  <c r="J432" i="1"/>
  <c r="J434" i="1"/>
  <c r="J294" i="1"/>
  <c r="J137" i="1"/>
  <c r="J234" i="1"/>
  <c r="J280" i="1"/>
  <c r="J59" i="1"/>
  <c r="J281" i="1"/>
  <c r="J178" i="1"/>
  <c r="J38" i="1"/>
  <c r="J220" i="1"/>
  <c r="J98" i="1"/>
  <c r="J330" i="1"/>
  <c r="J398" i="1"/>
  <c r="J355" i="1"/>
  <c r="J309" i="1"/>
  <c r="J266" i="1"/>
  <c r="J156" i="1"/>
  <c r="J275" i="1"/>
  <c r="J361" i="1"/>
  <c r="J188" i="1"/>
  <c r="J191" i="1"/>
  <c r="J479" i="1"/>
  <c r="J215" i="1"/>
  <c r="J252" i="1"/>
  <c r="J49" i="1"/>
  <c r="J399" i="1"/>
  <c r="J381" i="1"/>
  <c r="J148" i="1"/>
  <c r="J221" i="1"/>
  <c r="J510" i="1"/>
  <c r="J332" i="1"/>
  <c r="J327" i="1"/>
  <c r="J269" i="1"/>
  <c r="J311" i="1"/>
  <c r="J95" i="1"/>
  <c r="J82" i="1"/>
  <c r="J105" i="1"/>
  <c r="J232" i="1"/>
  <c r="J408" i="1"/>
  <c r="J513" i="1"/>
  <c r="J139" i="1"/>
  <c r="J438" i="1"/>
  <c r="J39" i="1"/>
  <c r="J263" i="1"/>
  <c r="J459" i="1"/>
  <c r="J301" i="1"/>
  <c r="J352" i="1"/>
  <c r="J244" i="1"/>
  <c r="J231" i="1"/>
  <c r="J217" i="1"/>
  <c r="J445" i="1"/>
  <c r="J350" i="1"/>
  <c r="J239" i="1"/>
  <c r="J183" i="1"/>
  <c r="J360" i="1"/>
  <c r="J337" i="1"/>
  <c r="J243" i="1"/>
  <c r="J250" i="1"/>
  <c r="J443" i="1"/>
  <c r="J483" i="1"/>
  <c r="J348" i="1"/>
  <c r="J377" i="1"/>
  <c r="J16" i="1"/>
  <c r="J201" i="1"/>
  <c r="J451" i="1"/>
  <c r="J313" i="1"/>
  <c r="J499" i="1"/>
  <c r="J391" i="1"/>
  <c r="J396" i="1"/>
  <c r="J114" i="1"/>
  <c r="J93" i="1"/>
  <c r="J322" i="1"/>
  <c r="J319" i="1"/>
  <c r="J57" i="1"/>
  <c r="J88" i="1"/>
  <c r="J73" i="1"/>
  <c r="J461" i="1"/>
  <c r="J66" i="1"/>
  <c r="J54" i="1"/>
  <c r="J403" i="1"/>
  <c r="J182" i="1"/>
  <c r="J411" i="1"/>
  <c r="J405" i="1"/>
  <c r="J58" i="1"/>
  <c r="J42" i="1"/>
  <c r="J302" i="1"/>
  <c r="J379" i="1"/>
  <c r="J187" i="1"/>
  <c r="J33" i="1"/>
  <c r="J142" i="1"/>
  <c r="J448" i="1"/>
  <c r="J462" i="1"/>
  <c r="J282" i="1"/>
  <c r="J270" i="1"/>
  <c r="J134" i="1"/>
  <c r="J233" i="1"/>
  <c r="J285" i="1"/>
  <c r="J238" i="1"/>
  <c r="J43" i="1"/>
  <c r="J46" i="1"/>
  <c r="J109" i="1"/>
  <c r="J475" i="1"/>
  <c r="J229" i="1"/>
  <c r="J357" i="1"/>
  <c r="J428" i="1"/>
  <c r="J458" i="1"/>
  <c r="J484" i="1"/>
  <c r="J21" i="1"/>
  <c r="J450" i="1"/>
  <c r="J495" i="1"/>
  <c r="J493" i="1"/>
  <c r="J44" i="1"/>
  <c r="J487" i="1"/>
  <c r="J278" i="1"/>
  <c r="J491" i="1"/>
  <c r="J60" i="1"/>
  <c r="J279" i="1"/>
  <c r="J338" i="1"/>
  <c r="J474" i="1"/>
  <c r="J228" i="1"/>
  <c r="J258" i="1"/>
  <c r="J372" i="1"/>
  <c r="J75" i="1"/>
  <c r="J47" i="1"/>
  <c r="J203" i="1"/>
  <c r="J272" i="1"/>
  <c r="J240" i="1"/>
  <c r="J321" i="1"/>
  <c r="J20" i="1"/>
  <c r="J261" i="1"/>
  <c r="J331" i="1"/>
  <c r="J296" i="1"/>
  <c r="J206" i="1"/>
  <c r="J77" i="1"/>
  <c r="J202" i="1"/>
  <c r="J132" i="1"/>
  <c r="J194" i="1"/>
  <c r="J101" i="1"/>
  <c r="J255" i="1"/>
  <c r="J45" i="1"/>
  <c r="J343" i="1"/>
  <c r="J376" i="1"/>
  <c r="J371" i="1"/>
  <c r="J127" i="1"/>
  <c r="J216" i="1"/>
  <c r="J425" i="1"/>
  <c r="J359" i="1"/>
  <c r="J63" i="1"/>
  <c r="J277" i="1"/>
  <c r="J290" i="1"/>
  <c r="J386" i="1"/>
  <c r="J378" i="1"/>
  <c r="J344" i="1"/>
  <c r="J291" i="1"/>
  <c r="J212" i="1"/>
  <c r="J404" i="1"/>
  <c r="J385" i="1"/>
  <c r="J65" i="1"/>
  <c r="J326" i="1"/>
  <c r="C16" i="4" l="1"/>
  <c r="C20" i="4"/>
  <c r="C22" i="4"/>
  <c r="C24" i="4"/>
  <c r="C26" i="4"/>
  <c r="C28" i="4"/>
  <c r="C30" i="4"/>
  <c r="C32" i="4"/>
  <c r="C34" i="4"/>
  <c r="C36" i="4"/>
  <c r="C38" i="4"/>
  <c r="C40" i="4"/>
  <c r="C42" i="4"/>
  <c r="C44" i="4"/>
  <c r="C46" i="4"/>
  <c r="C48" i="4"/>
  <c r="C50" i="4"/>
  <c r="C52" i="4"/>
  <c r="C56" i="4"/>
  <c r="C18" i="4"/>
  <c r="C54" i="4"/>
  <c r="J525" i="1"/>
  <c r="E62" i="4"/>
  <c r="F62" i="4" s="1"/>
  <c r="G62" i="4" s="1"/>
  <c r="H62" i="4" s="1"/>
  <c r="I62" i="4" s="1"/>
  <c r="J62" i="4" s="1"/>
  <c r="K62" i="4" s="1"/>
  <c r="L62" i="4" s="1"/>
  <c r="D62" i="4"/>
  <c r="C62" i="4" s="1"/>
  <c r="I12" i="1"/>
  <c r="G12" i="16" s="1"/>
  <c r="D10" i="5"/>
  <c r="H10" i="4" s="1"/>
  <c r="D34" i="5"/>
  <c r="D22" i="5"/>
  <c r="D16" i="5"/>
  <c r="D25" i="5"/>
  <c r="D33" i="5"/>
  <c r="D29" i="5"/>
  <c r="D15" i="5"/>
  <c r="D20" i="5"/>
  <c r="D27" i="5"/>
  <c r="D24" i="5"/>
  <c r="D19" i="5"/>
  <c r="D26" i="5"/>
  <c r="D17" i="5"/>
  <c r="D32" i="5"/>
  <c r="D35" i="5"/>
  <c r="D21" i="5"/>
  <c r="D18" i="5"/>
  <c r="D23" i="5"/>
  <c r="D28" i="5"/>
  <c r="D31" i="5"/>
  <c r="D30" i="5"/>
  <c r="C59" i="4" l="1"/>
  <c r="D36" i="5"/>
  <c r="D1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19" authorId="0" shapeId="0" xr:uid="{00000000-0006-0000-0000-000001000000}">
      <text>
        <r>
          <rPr>
            <sz val="10"/>
            <color rgb="FF000000"/>
            <rFont val="Arial"/>
            <family val="2"/>
          </rPr>
          <t>======
ID#AAAAMkxJFWc
    (2021-06-22 16:52:44)
Laje - Cx. dágua</t>
        </r>
      </text>
    </comment>
  </commentList>
</comments>
</file>

<file path=xl/sharedStrings.xml><?xml version="1.0" encoding="utf-8"?>
<sst xmlns="http://schemas.openxmlformats.org/spreadsheetml/2006/main" count="2443" uniqueCount="1154">
  <si>
    <t xml:space="preserve">OBRA: </t>
  </si>
  <si>
    <t xml:space="preserve">Tipo de Intervenção: </t>
  </si>
  <si>
    <t>Endereço :</t>
  </si>
  <si>
    <t>Investimento:</t>
  </si>
  <si>
    <t>TAB.  REF.:</t>
  </si>
  <si>
    <t>Item</t>
  </si>
  <si>
    <t>Código</t>
  </si>
  <si>
    <t>Ref.</t>
  </si>
  <si>
    <t>Descrição dos Serviços</t>
  </si>
  <si>
    <t>Un.</t>
  </si>
  <si>
    <t>Qtd.</t>
  </si>
  <si>
    <t xml:space="preserve">% </t>
  </si>
  <si>
    <t>UN</t>
  </si>
  <si>
    <t>ESQUADRIAS</t>
  </si>
  <si>
    <t>SERVIÇOS COMPLEMENTARES</t>
  </si>
  <si>
    <t>Descrição</t>
  </si>
  <si>
    <t>H</t>
  </si>
  <si>
    <t>KG</t>
  </si>
  <si>
    <t>ITEM</t>
  </si>
  <si>
    <t>DESCRIÇÃO DOS SERVIÇOS</t>
  </si>
  <si>
    <t xml:space="preserve">TOTAL  GERAL </t>
  </si>
  <si>
    <t>Peso</t>
  </si>
  <si>
    <t>Valor do Serviço</t>
  </si>
  <si>
    <t>%</t>
  </si>
  <si>
    <t>R$</t>
  </si>
  <si>
    <t>Sub-Total</t>
  </si>
  <si>
    <t>Total Geral</t>
  </si>
  <si>
    <t>Foi considerado arredondamento de duas casas decimais para Quantidade; Custo Unitário; BDI; Custo Total. Para os cálculos utilizamos arredondamento de duas casas decimais após a vírgula. As empresas Proponentes devem seguir a mesma regra para o preenchimento da planilha.</t>
  </si>
  <si>
    <t>SINAPI</t>
  </si>
  <si>
    <t>BDI:</t>
  </si>
  <si>
    <t>Custo un. S/ BDI</t>
  </si>
  <si>
    <t>VALOR TOTAL C/BDI</t>
  </si>
  <si>
    <t>M</t>
  </si>
  <si>
    <t>IMPERMEABILIZAÇÃO</t>
  </si>
  <si>
    <t>OBRA:</t>
  </si>
  <si>
    <t>Área de intervenção:</t>
  </si>
  <si>
    <t>Invest./Área:</t>
  </si>
  <si>
    <t xml:space="preserve">Endereço : </t>
  </si>
  <si>
    <t xml:space="preserve">TAB.  REF.: </t>
  </si>
  <si>
    <t>DEMONSTRATIVO DE COMPOSIÇÃO</t>
  </si>
  <si>
    <t>Referência</t>
  </si>
  <si>
    <t>Unid.</t>
  </si>
  <si>
    <t>Quant.</t>
  </si>
  <si>
    <t>Valor unit.</t>
  </si>
  <si>
    <t>Valor Total</t>
  </si>
  <si>
    <t>Total para a Composição</t>
  </si>
  <si>
    <t>MES</t>
  </si>
  <si>
    <t>FORNECIMENTO E INSTALAÇÃO DE PLACA DE OBRA COM CHAPA GALVANIZADA E ESTRUTURA DE MADEIRA. AF_03/2022_PS</t>
  </si>
  <si>
    <t>TAPUME COM TELHA METÁLICA. AF_03/2024</t>
  </si>
  <si>
    <t>LOCAÇÃO CONVENCIONAL DE OBRA, UTILIZANDO GABARITO DE TÁBUAS CORRIDAS PONTALETADAS A CADA 2,00M -  2 UTILIZAÇÕES. AF_03/2024</t>
  </si>
  <si>
    <t>FABRICAÇÃO, MONTAGEM E DESMONTAGEM DE FÔRMA PARA BLOCO DE COROAMENTO, EM MADEIRA SERRADA, E=25 MM, 4 UTILIZAÇÕES. AF_01/2024</t>
  </si>
  <si>
    <t>ARMAÇÃO DE BLOCO, SAPATA ISOLADA, VIGA BALDRAME E SAPATA CORRIDA UTILIZANDO AÇO CA-50 DE 12,5 MM - MONTAGEM. AF_01/2024</t>
  </si>
  <si>
    <t>ARMAÇÃO DE BLOCO UTILIZANDO AÇO CA-60 DE 5 MM - MONTAGEM. AF_01/2024</t>
  </si>
  <si>
    <t>CONCRETAGEM DE BLOCO DE COROAMENTO OU VIGA BALDRAME, FCK 30 MPA, COM USO DE BOMBA - LANÇAMENTO, ADENSAMENTO E ACABAMENTO. AF_01/2024</t>
  </si>
  <si>
    <t>ARMAÇÃO DE BLOCO UTILIZANDO AÇO CA-50 DE 10 MM - MONTAGEM. AF_01/2024</t>
  </si>
  <si>
    <t>ARMAÇÃO DE PILAR OU VIGA DE ESTRUTURA CONVENCIONAL DE CONCRETO ARMADO UTILIZANDO AÇO CA-50 DE 10,0 MM - MONTAGEM. AF_06/2022</t>
  </si>
  <si>
    <t>ARMAÇÃO DE PILAR OU VIGA DE ESTRUTURA CONVENCIONAL DE CONCRETO ARMADO UTILIZANDO AÇO CA-50 DE 12,5 MM - MONTAGEM. AF_06/2022</t>
  </si>
  <si>
    <t>ARMAÇÃO DE PILAR OU VIGA DE ESTRUTURA CONVENCIONAL DE CONCRETO ARMADO UTILIZANDO AÇO CA-60 DE 5,0 MM - MONTAGEM. AF_06/2022</t>
  </si>
  <si>
    <t>ARMAÇÃO DE PILAR OU VIGA DE ESTRUTURA CONVENCIONAL DE CONCRETO ARMADO UTILIZANDO AÇO CA-50 DE 8,0 MM - MONTAGEM. AF_06/2022</t>
  </si>
  <si>
    <t>ARMAÇÃO DE PILAR OU VIGA DE ESTRUTURA CONVENCIONAL DE CONCRETO ARMADO UTILIZANDO AÇO CA-50 DE 6,3 MM - MONTAGEM. AF_06/2022</t>
  </si>
  <si>
    <t>EXECUÇÃO DE PASSEIO (CALÇADA) OU PISO DE CONCRETO COM CONCRETO MOLDADO IN LOCO, USINADO C20, ACABAMENTO CONVENCIONAL, NÃO ARMADO. AF_08/2022</t>
  </si>
  <si>
    <t>ALVENARIA DE VEDAÇÃO DE BLOCOS CERÂMICOS FURADOS NA VERTICAL DE 9X19X39 CM (ESPESSURA 9 CM) E ARGAMASSA DE ASSENTAMENTO COM PREPARO EM BETONEIRA. AF_12/2021</t>
  </si>
  <si>
    <t>ALVENARIA DE VEDAÇÃO DE BLOCOS CERÂMICOS FURADOS NA VERTICAL DE 14X19X39 CM (ESPESSURA 14 CM) E ARGAMASSA DE ASSENTAMENTO COM PREPARO EM BETONEIRA. AF_12/2021</t>
  </si>
  <si>
    <t>DIVISÓRIAS</t>
  </si>
  <si>
    <t>PORTAS DE MADEIRA</t>
  </si>
  <si>
    <t>TARJETA TIPO LIVRE/OCUPADO PARA PORTA DE BANHEIRO. AF_12/2019</t>
  </si>
  <si>
    <t>CALHA EM CHAPA DE AÇO GALVANIZADO NÚMERO 24, DESENVOLVIMENTO DE 100 CM, INCLUSO TRANSPORTE VERTICAL. AF_07/2019</t>
  </si>
  <si>
    <t>FORRO EM DRYWALL, PARA AMBIENTES COMERCIAIS, INCLUSIVE ESTRUTURA BIRECIONAL DE FIXAÇÃO. AF_08/2023_PS</t>
  </si>
  <si>
    <t>PINTURA TINTA DE ACABAMENTO (PIGMENTADA) ESMALTE SINTÉTICO ACETINADO EM MADEIRA, 2 DEMÃOS. AF_01/2021</t>
  </si>
  <si>
    <t>EMASSAMENTO COM MASSA LÁTEX, APLICAÇÃO EM TETO, UMA DEMÃO, LIXAMENTO MANUAL. AF_04/2023</t>
  </si>
  <si>
    <t>ADAPTADOR CURTO COM BOLSA E ROSCA PARA REGISTRO, PVC, SOLDÁVEL, DN 50MM X 1.1/4", INSTALADO EM RAMAL DE DISTRIBUIÇÃO DE ÁGUA - FORNECIMENTO E INSTALAÇÃO. AF_06/2022</t>
  </si>
  <si>
    <t>JOELHO 90 GRAUS COM BUCHA DE LATÃO, PVC, SOLDÁVEL, DN 25MM, X 1/2  INSTALADO EM RAMAL OU SUB-RAMAL DE ÁGUA - FORNECIMENTO E INSTALAÇÃO. AF_06/2022</t>
  </si>
  <si>
    <t>TÊ DE REDUÇÃO, PVC, SOLDÁVEL, DN 50MM X 25MM, INSTALADO EM PRUMADA DE ÁGUA - FORNECIMENTO E INSTALAÇÃO. AF_06/2022</t>
  </si>
  <si>
    <t>REGISTRO DE GAVETA BRUTO, LATÃO, ROSCÁVEL, 1 1/2", COM ACABAMENTO E CANOPLA CROMADOS - FORNECIMENTO E INSTALAÇÃO. AF_08/2021</t>
  </si>
  <si>
    <t>REGISTRO DE GAVETA BRUTO, LATÃO, ROSCÁVEL, 3/4", COM ACABAMENTO E CANOPLA CROMADOS - FORNECIMENTO E INSTALAÇÃO. AF_08/2021</t>
  </si>
  <si>
    <t>REGISTRO DE PRESSÃO BRUTO, LATÃO, ROSCÁVEL, 3/4", COM ACABAMENTO E CANOPLA CROMADOS - FORNECIMENTO E INSTALAÇÃO. AF_08/2021</t>
  </si>
  <si>
    <t>ACESSÓRIOS</t>
  </si>
  <si>
    <t>JOELHO 45 GRAUS, PVC, SERIE NORMAL, ESGOTO PREDIAL, DN 40 MM, JUNTA SOLDÁVEL, FORNECIDO E INSTALADO EM RAMAL DE DESCARGA OU RAMAL DE ESGOTO SANITÁRIO. AF_08/2022</t>
  </si>
  <si>
    <t>JOELHO 45 GRAUS, PVC, SERIE NORMAL, ESGOTO PREDIAL, DN 50 MM, JUNTA ELÁSTICA, FORNECIDO E INSTALADO EM RAMAL DE DESCARGA OU RAMAL DE ESGOTO SANITÁRIO. AF_08/2022</t>
  </si>
  <si>
    <t>JOELHO 45 GRAUS, PVC, SERIE NORMAL, ESGOTO PREDIAL, DN 75 MM, JUNTA ELÁSTICA, FORNECIDO E INSTALADO EM RAMAL DE DESCARGA OU RAMAL DE ESGOTO SANITÁRIO. AF_08/2022</t>
  </si>
  <si>
    <t>JOELHO 45 GRAUS, PVC, SERIE NORMAL, ESGOTO PREDIAL, DN 100 MM, JUNTA ELÁSTICA, FORNECIDO E INSTALADO EM RAMAL DE DESCARGA OU RAMAL DE ESGOTO SANITÁRIO. AF_08/2022</t>
  </si>
  <si>
    <t>JOELHO 90 GRAUS, PVC, SERIE NORMAL, ESGOTO PREDIAL, DN 50 MM, JUNTA ELÁSTICA, FORNECIDO E INSTALADO EM RAMAL DE DESCARGA OU RAMAL DE ESGOTO SANITÁRIO. AF_08/2022</t>
  </si>
  <si>
    <t>JOELHO 90 GRAUS, PVC, SERIE NORMAL, ESGOTO PREDIAL, DN 40 MM, JUNTA SOLDÁVEL, FORNECIDO E INSTALADO EM RAMAL DE DESCARGA OU RAMAL DE ESGOTO SANITÁRIO. AF_08/2022</t>
  </si>
  <si>
    <t>CAIXA SIFONADA, PVC, DN 150 X 185 X 75 MM, JUNTA ELÁSTICA, FORNECIDA E INSTALADA EM RAMAL DE DESCARGA OU EM RAMAL DE ESGOTO SANITÁRIO. AF_08/2022</t>
  </si>
  <si>
    <t>TERMINAL DE VENTILAÇÃO, PVC, SÉRIE NORMAL, ESGOTO PREDIAL, DN 50 MM, JUNTA SOLDÁVEL, FORNECIDO E INSTALADO EM PRUMADA DE ESGOTO SANITÁRIO OU VENTILAÇÃO. AF_08/2022</t>
  </si>
  <si>
    <t>CUBA DE EMBUTIR OVAL EM LOUÇA BRANCA, 35 X 50CM OU EQUIVALENTE - FORNECIMENTO E INSTALAÇÃO. AF_01/2020</t>
  </si>
  <si>
    <t>CUBA DE EMBUTIR RETANGULAR DE AÇO INOXIDÁVEL, 46 X 30 X 12 CM - FORNECIMENTO E INSTALAÇÃO. AF_01/2020</t>
  </si>
  <si>
    <t>SIFÃO DO TIPO FLEXÍVEL EM PVC 1  X 1.1/2  - FORNECIMENTO E INSTALAÇÃO. AF_01/2020</t>
  </si>
  <si>
    <t>TORNEIRA CROMADA 1/2" OU 3/4" PARA TANQUE, PADRÃO POPULAR - FORNECIMENTO E INSTALAÇÃO. AF_01/2020</t>
  </si>
  <si>
    <t>CHUVEIRO ELÉTRICO COMUM CORPO PLÁSTICO, TIPO DUCHA - FORNECIMENTO E INSTALAÇÃO. AF_01/2020</t>
  </si>
  <si>
    <t>BARRA DE APOIO RETA, EM ACO INOX POLIDO, COMPRIMENTO 70 CM,  FIXADA NA PAREDE - FORNECIMENTO E INSTALAÇÃO. AF_01/2020</t>
  </si>
  <si>
    <t>BANCO ARTICULADO, EM ACO INOX, PARA PCD, FIXADO NA PAREDE - FORNECIMENTO E INSTALAÇÃO. AF_01/2020</t>
  </si>
  <si>
    <t>QUADRO DE DISTRIBUIÇÃO DE ENERGIA EM CHAPA DE AÇO GALVANIZADO, DE EMBUTIR, COM BARRAMENTO TRIFÁSICO, PARA 24 DISJUNTORES DIN 100A - FORNECIMENTO E INSTALAÇÃO. AF_10/2020</t>
  </si>
  <si>
    <t>DISJUNTOR MONOPOLAR TIPO DIN, CORRENTE NOMINAL DE 10A - FORNECIMENTO E INSTALAÇÃO. AF_10/2020</t>
  </si>
  <si>
    <t>DISJUNTOR MONOPOLAR TIPO DIN, CORRENTE NOMINAL DE 16A - FORNECIMENTO E INSTALAÇÃO. AF_10/2020</t>
  </si>
  <si>
    <t>DISJUNTOR MONOPOLAR TIPO DIN, CORRENTE NOMINAL DE 20A - FORNECIMENTO E INSTALAÇÃO. AF_10/2020</t>
  </si>
  <si>
    <t>DISJUNTOR BIPOLAR TIPO DIN, CORRENTE NOMINAL DE 20A - FORNECIMENTO E INSTALAÇÃO. AF_10/2020</t>
  </si>
  <si>
    <t>DISJUNTOR BIPOLAR TIPO DIN, CORRENTE NOMINAL DE 32A - FORNECIMENTO E INSTALAÇÃO. AF_10/2020</t>
  </si>
  <si>
    <t>DISJUNTOR TRIPOLAR TIPO NEMA, CORRENTE NOMINAL DE 60 ATÉ 100A - FORNECIMENTO E INSTALAÇÃO. AF_10/2020</t>
  </si>
  <si>
    <t>ELETRODUTO RÍGIDO ROSCÁVEL, PVC, DN 50 MM (1 1/2"), PARA REDE ENTERRADA DE DISTRIBUIÇÃO DE ENERGIA ELÉTRICA - FORNECIMENTO E INSTALAÇÃO. AF_12/2021</t>
  </si>
  <si>
    <t>ELETRODUTO RÍGIDO ROSCÁVEL, PVC, DN 60 MM (2"), PARA REDE ENTERRADA DE DISTRIBUIÇÃO DE ENERGIA ELÉTRICA - FORNECIMENTO E INSTALAÇÃO. AF_12/2021</t>
  </si>
  <si>
    <t>CAIXA OCTOGONAL 3" X 3", PVC, INSTALADA EM LAJE - FORNECIMENTO E INSTALAÇÃO. AF_03/2023</t>
  </si>
  <si>
    <t>CAIXA RETANGULAR 4" X 2" MÉDIA (1,30 M DO PISO), PVC, INSTALADA EM PAREDE - FORNECIMENTO E INSTALAÇÃO. AF_03/2023</t>
  </si>
  <si>
    <t>CABO DE COBRE FLEXÍVEL ISOLADO, 2,5 MM², ANTI-CHAMA 450/750 V, PARA CIRCUITOS TERMINAIS - FORNECIMENTO E INSTALAÇÃO. AF_03/2023</t>
  </si>
  <si>
    <t>CABO DE COBRE FLEXÍVEL ISOLADO, 4 MM², ANTI-CHAMA 450/750 V, PARA CIRCUITOS TERMINAIS - FORNECIMENTO E INSTALAÇÃO. AF_03/2023</t>
  </si>
  <si>
    <t>CABO DE COBRE FLEXÍVEL ISOLADO, 6 MM², ANTI-CHAMA 450/750 V, PARA CIRCUITOS TERMINAIS - FORNECIMENTO E INSTALAÇÃO. AF_03/2023</t>
  </si>
  <si>
    <t>CABO DE COBRE FLEXÍVEL ISOLADO, 25 MM², ANTI-CHAMA 0,6/1,0 KV, PARA REDE ENTERRADA DE DISTRIBUIÇÃO DE ENERGIA ELÉTRICA - FORNECIMENTO E INSTALAÇÃO. AF_12/2021</t>
  </si>
  <si>
    <t>CABO DE COBRE FLEXÍVEL ISOLADO, 35 MM², ANTI-CHAMA 0,6/1,0 KV, PARA REDE ENTERRADA DE DISTRIBUIÇÃO DE ENERGIA ELÉTRICA - FORNECIMENTO E INSTALAÇÃO. AF_12/2021</t>
  </si>
  <si>
    <t>CABO DE COBRE FLEXÍVEL ISOLADO, 50 MM², ANTI-CHAMA 0,6/1,0 KV, PARA REDE ENTERRADA DE DISTRIBUIÇÃO DE ENERGIA ELÉTRICA - FORNECIMENTO E INSTALAÇÃO. AF_12/2021</t>
  </si>
  <si>
    <t>INTERRUPTOR PARALELO (1 MÓDULO), 10A/250V, INCLUINDO SUPORTE E PLACA - FORNECIMENTO E INSTALAÇÃO. AF_03/2023</t>
  </si>
  <si>
    <t>TOMADA DE REDE RJ45 - FORNECIMENTO E INSTALAÇÃO. AF_11/2019</t>
  </si>
  <si>
    <t>ELETRODUTO RÍGIDO ROSCÁVEL, PVC, DN 40 MM (1 1/4"), PARA CIRCUITOS TERMINAIS, INSTALADO EM FORRO - FORNECIMENTO E INSTALAÇÃO. AF_03/2023</t>
  </si>
  <si>
    <t>CAPTOR TIPO FRANKLIN PARA SPDA - FORNECIMENTO E INSTALAÇÃO. AF_08/2023</t>
  </si>
  <si>
    <t>ESCAVAÇÃO MANUAL DE VALA COM PROFUNDIDADE MENOR OU IGUAL A 1,30 M. AF_02/2021</t>
  </si>
  <si>
    <t>REATERRO MANUAL DE VALAS, COM COMPACTADOR DE SOLOS DE PERCUSSÃO. AF_08/2023</t>
  </si>
  <si>
    <t>CAIXA DE INSPEÇÃO PARA ATERRAMENTO, CIRCULAR, EM POLIETILENO, DIÂMETRO INTERNO = 0,3 M. AF_12/2020</t>
  </si>
  <si>
    <t>PEITORIL LINEAR EM GRANITO OU MÁRMORE, L = 15CM, COMPRIMENTO DE ATÉ 2M, ASSENTADO COM ARGAMASSA 1:6 COM ADITIVO. AF_11/2020</t>
  </si>
  <si>
    <t>Custo un. C/ BDI</t>
  </si>
  <si>
    <t>TOTAL GERAL C/BDI</t>
  </si>
  <si>
    <t>LUMINÁRIA ARANDELA TIPO TARTARUGA, DE SOBREPOR, COM 1 LÂMPADA LED DE 6 W, SEM REATOR - FORNECIMENTO E INSTALAÇÃO. AF_02/2020</t>
  </si>
  <si>
    <t>FIXAÇÃO (ENCUNHAMENTO) DE ALVENARIA DE VEDAÇÃO COM ARGAMASSA APLICADA COM BISNAGA. AF_03/2024</t>
  </si>
  <si>
    <t>AUXILIAR DE ENCANADOR OU BOMBEIRO HIDRÁULICO COM ENCARGOS COMPLEMENTARES</t>
  </si>
  <si>
    <t>ENCANADOR OU BOMBEIRO HIDRÁULICO COM ENCARGOS COMPLEMENTARES</t>
  </si>
  <si>
    <t>PEDREIRO COM ENCARGOS COMPLEMENTARES</t>
  </si>
  <si>
    <t>SERVENTE COM ENCARGOS COMPLEMENTARES</t>
  </si>
  <si>
    <t>ENGENHEIRO CIVIL DE OBRA JUNIOR COM ENCARGOS COMPLEMENTARES</t>
  </si>
  <si>
    <t>CHP</t>
  </si>
  <si>
    <t>CARPINTEIRO DE FORMAS COM ENCARGOS COMPLEMENTARES</t>
  </si>
  <si>
    <t>CHI</t>
  </si>
  <si>
    <t>MONTADOR DE ESTRUTURA METÁLICA COM ENCARGOS COMPLEMENTARES</t>
  </si>
  <si>
    <t>ELETRICISTA COM ENCARGOS COMPLEMENTARES</t>
  </si>
  <si>
    <t>Custo Total C/ BDI</t>
  </si>
  <si>
    <t>PAISAGISMO</t>
  </si>
  <si>
    <t>COBERTURA</t>
  </si>
  <si>
    <t>ALVENARIA DE VEDAÇÃO</t>
  </si>
  <si>
    <t>Pedreiro</t>
  </si>
  <si>
    <t>Servente</t>
  </si>
  <si>
    <t>CJ</t>
  </si>
  <si>
    <t>SERVIÇOS PRELIMINARES E INDIRETOS</t>
  </si>
  <si>
    <t xml:space="preserve"> 1.1 </t>
  </si>
  <si>
    <t>CANTEIRO DE OBRAS</t>
  </si>
  <si>
    <t xml:space="preserve"> 1.1.1 </t>
  </si>
  <si>
    <t>LOCAÇÃO DE CONTAINER TIPO DEPÓSITO - ÁREA MÍNIMA DE 13,80 M²</t>
  </si>
  <si>
    <t>UNMES</t>
  </si>
  <si>
    <t xml:space="preserve"> 1.1.2 </t>
  </si>
  <si>
    <t>ORSE</t>
  </si>
  <si>
    <t>Barracão aberto para apoio à produção (carpintaria, central de armação, oficina, etc.) c/ tesouras, telha 4mm, piso em concreto desempolado</t>
  </si>
  <si>
    <t>m²</t>
  </si>
  <si>
    <t xml:space="preserve"> 1.1.3 </t>
  </si>
  <si>
    <t>Locação de container - Banheiro com chuveiros e vasos - 4,30 x 2,30m</t>
  </si>
  <si>
    <t>mês</t>
  </si>
  <si>
    <t xml:space="preserve"> 1.1.4 </t>
  </si>
  <si>
    <t>SBC</t>
  </si>
  <si>
    <t>BARRACAO PARA REFEITORIO EM OBRAS EM COMPENSADO</t>
  </si>
  <si>
    <t xml:space="preserve"> 1.1.5 </t>
  </si>
  <si>
    <t>KIT CAVALETE PARA MEDIÇÃO DE ÁGUA - ENTRADA INDIVIDUALIZADA, EM CPVC DN 28 MM (1"), PARA 1 MEDIDOR - FORNECIMENTO E INSTALAÇÃO (EXCLUSIVE HIDRÔMETRO). AF_03/2024</t>
  </si>
  <si>
    <t xml:space="preserve"> 1.1.6 </t>
  </si>
  <si>
    <t>HIDRÔMETRO DN 1/2", 1,5 M3/H - FORNECIMENTO E INSTALAÇÃO. AF_03/2024</t>
  </si>
  <si>
    <t xml:space="preserve"> 1.1.7 </t>
  </si>
  <si>
    <t>ENTRADA DE ENERGIA ELÉTRICA, AÉREA, TRIFÁSICA, COM CAIXA DE EMBUTIR, CABO DE 10 MM2 E DISJUNTOR DIN 50A (NÃO INCLUSO O POSTE DE CONCRETO). AF_07/2020_PS</t>
  </si>
  <si>
    <t xml:space="preserve"> 1.1.8 </t>
  </si>
  <si>
    <t xml:space="preserve"> 1.1.9 </t>
  </si>
  <si>
    <t>REMOÇÃO DE ENTULHO SEPARADO DE OBRA COM CAÇAMBA METÁLICA - TERRA, ALVENARIA, CONCRETO, ARGAMASSA, MADEIRA, PAPEL, PLÁSTICO OU METAL</t>
  </si>
  <si>
    <t>m³</t>
  </si>
  <si>
    <t xml:space="preserve"> 1.2 </t>
  </si>
  <si>
    <t>ADMINISTRAÇÃO LOCAL DA OBRA</t>
  </si>
  <si>
    <t xml:space="preserve"> 1.2.1 </t>
  </si>
  <si>
    <t xml:space="preserve"> 1.3 </t>
  </si>
  <si>
    <t>MOBILIZAÇÃO E DESMOBILIZAÇÃO</t>
  </si>
  <si>
    <t xml:space="preserve"> 1.3.1 </t>
  </si>
  <si>
    <t>MOBILIZACAO E DESMOBILIZACAO DE CANTEIRO</t>
  </si>
  <si>
    <t xml:space="preserve"> 1.4 </t>
  </si>
  <si>
    <t>EQUIPAMENTOS DE APOIO</t>
  </si>
  <si>
    <t xml:space="preserve"> 1.4.1 </t>
  </si>
  <si>
    <t xml:space="preserve"> CPU1926 </t>
  </si>
  <si>
    <t>Próprio</t>
  </si>
  <si>
    <t>LOCACAO DE ANDAIME METALICO TIPO FACHADEIRO, PECAS COM APROXIMADAMENTE 1,20 M DE LARGURA E 2,0 M DE ALTURA, INCLUINDO DIAGONAIS EM X, BARRAS DE LIGACAO, SAPATAS E DEMAIS ITENS NECESSARIOS A MONTAGEM, INCLUSIVE MONTAGEM E DESMONTAGEM</t>
  </si>
  <si>
    <t>M2XMÊS</t>
  </si>
  <si>
    <t>FUNDAÇÃO</t>
  </si>
  <si>
    <t>ESCAVAÇÃO MECANIZADA DE VALA COM PROF. ATÉ 1,5 M (MÉDIA MONTANTE E JUSANTE/UMA COMPOSIÇÃO POR TRECHO), RETROESCAV. (0,26 M3), LARG. DE 0,8 M A 1,5 M, EM SOLO DE 1A CATEGORIA, EM LOCAIS COM ALTO NÍVEL DE INTERFERÊNCIA. AF_02/2021</t>
  </si>
  <si>
    <t>LASTRO COM MATERIAL GRANULAR (PEDRA BRITADA N.1 E PEDRA BRITADA N.2), APLICADO EM PISOS OU LAJES SOBRE SOLO, ESPESSURA DE *10 CM*. AF_01/2024</t>
  </si>
  <si>
    <t>ARMAÇÃO DE BLOCO UTILIZANDO AÇO CA-50 DE 6,3 MM - MONTAGEM. AF_01/2024</t>
  </si>
  <si>
    <t>ARMAÇÃO DE BLOCO UTILIZANDO AÇO CA-50 DE 8 MM - MONTAGEM. AF_01/2024</t>
  </si>
  <si>
    <t>ARMAÇÃO DE BLOCO, SAPATA ISOLADA, VIGA BALDRAME E SAPATA CORRIDA UTILIZANDO AÇO CA-50 DE 16 MM - MONTAGEM. AF_01/2024</t>
  </si>
  <si>
    <t>ESPALHAMENTO DE MATERIAL COM TRATOR DE ESTEIRAS. AF_11/2019</t>
  </si>
  <si>
    <t>IMPERMEABILIZAÇÃO DE SUPERFÍCIE COM EMULSÃO ASFÁLTICA, 2 DEMÃOS. AF_09/2023</t>
  </si>
  <si>
    <t>CONTROLE TECNOLOGICO DE CONCRETOS</t>
  </si>
  <si>
    <t>ESTRUTURA</t>
  </si>
  <si>
    <t>PILARES</t>
  </si>
  <si>
    <t>MONTAGEM E DESMONTAGEM DE FÔRMA DE PILARES RETANGULARES E ESTRUTURAS SIMILARES, PÉ-DIREITO SIMPLES, EM CHAPA DE MADEIRA COMPENSADA RESINADA, 6 UTILIZAÇÕES. AF_09/2020</t>
  </si>
  <si>
    <t>ARMAÇÃO DE PILAR OU VIGA DE ESTRUTURA CONVENCIONAL DE CONCRETO ARMADO UTILIZANDO AÇO CA-50 DE 16,0 MM - MONTAGEM. AF_06/2022</t>
  </si>
  <si>
    <t xml:space="preserve"> CPU2284 </t>
  </si>
  <si>
    <t>CONCRETAGEM DE PILARES, FCK = 30 MPA, COM USO DE BOMBA - LANÇAMENTO, ADENSAMENTO E ACABAMENTO. AF_02/2022_PS</t>
  </si>
  <si>
    <t>VIGAS</t>
  </si>
  <si>
    <t>MONTAGEM E DESMONTAGEM DE FÔRMA DE VIGA, ESCORAMENTO METÁLICO, PÉ-DIREITO SIMPLES, EM CHAPA DE MADEIRA RESINADA, 6 UTILIZAÇÕES. AF_09/2020</t>
  </si>
  <si>
    <t>ARMAÇÃO DE PILAR OU VIGA DE ESTRUTURA CONVENCIONAL DE CONCRETO ARMADO UTILIZANDO AÇO CA-50 DE 20,0 MM - MONTAGEM. AF_06/2022</t>
  </si>
  <si>
    <t xml:space="preserve"> CPU2283 </t>
  </si>
  <si>
    <t>CONCRETAGEM DE VIGAS E LAJES, FCK=30 MPA, PARA LAJES MACIÇAS OU NERVURADAS COM USO DE BOMBA - LANÇAMENTO, ADENSAMENTO E ACABAMENTO.</t>
  </si>
  <si>
    <t>LAJES</t>
  </si>
  <si>
    <t>MONTAGEM E DESMONTAGEM DE FÔRMA DE LAJE MACIÇA, PÉ-DIREITO DUPLO, EM CHAPA DE MADEIRA COMPENSADA RESINADA, 6 UTILIZAÇÕES. AF_09/2020</t>
  </si>
  <si>
    <t>ARMAÇÃO DE LAJE DE ESTRUTURA CONVENCIONAL DE CONCRETO ARMADO UTILIZANDO AÇO CA-60 DE 5,0 MM - MONTAGEM. AF_06/2022</t>
  </si>
  <si>
    <t>ARMAÇÃO DE LAJE DE ESTRUTURA CONVENCIONAL DE CONCRETO ARMADO UTILIZANDO AÇO CA-50 DE 6,3 MM - MONTAGEM. AF_06/2022</t>
  </si>
  <si>
    <t>ARMAÇÃO DE LAJE DE ESTRUTURA CONVENCIONAL DE CONCRETO ARMADO UTILIZANDO AÇO CA-50 DE 8,0 MM - MONTAGEM. AF_06/2022</t>
  </si>
  <si>
    <t>ARMAÇÃO DE LAJE DE ESTRUTURA CONVENCIONAL DE CONCRETO ARMADO UTILIZANDO AÇO CA-50 DE 10,0 MM - MONTAGEM. AF_06/2022</t>
  </si>
  <si>
    <t>ARMAÇÃO DE LAJE DE ESTRUTURA CONVENCIONAL DE CONCRETO ARMADO UTILIZANDO AÇO CA-50 DE 16,0 MM - MONTAGEM. AF_06/2022</t>
  </si>
  <si>
    <t xml:space="preserve"> CPU2101 </t>
  </si>
  <si>
    <t>Laje pré-fabricada unidirecional em viga treliçada/lajota em EPS LT 12 (8 + 4), exceto capa de concreto</t>
  </si>
  <si>
    <t xml:space="preserve"> CPU2100 </t>
  </si>
  <si>
    <t>Laje pré-fabricada unidirecional em viga treliçada/lajota em EPS LT 16 (12 + 4), exceto capa de concreto</t>
  </si>
  <si>
    <t>ESCORAMENTO DE FÔRMAS DE LAJE EM MADEIRA NÃO APARELHADA, PÉ-DIREITO SIMPLES, INCLUSO TRAVAMENTO, 4 UTILIZAÇÕES. AF_09/2020</t>
  </si>
  <si>
    <t>BASE RESERVATÓRIO</t>
  </si>
  <si>
    <t>EXECUÇÃO DE RADIER, ESPESSURA DE 20 CM, FCK = 30 MPA, COM USO DE FORMAS EM MADEIRA SERRADA. AF_09/2021</t>
  </si>
  <si>
    <t>ALVENARIA, VEDAÇÕES E DIVISÓRIAS</t>
  </si>
  <si>
    <t>Cobogo de cimento (elemento vazado, circular), 30 x 30 x 5cm, assentado com argamassa de cimento e areia</t>
  </si>
  <si>
    <t>VERGA MOLDADA IN LOCO COM UTILIZAÇÃO DE BLOCOS CANALETA, ESPESSURA DE *20* CM. AF_03/2024</t>
  </si>
  <si>
    <t>CONTRAVERGA MOLDADA IN LOCO COM UTILIZAÇÃO DE BLOCOS CANALETA, ESPESSURA DE *20* CM. AF_03/2024</t>
  </si>
  <si>
    <t>DRYWALL</t>
  </si>
  <si>
    <t xml:space="preserve"> CPU1942 </t>
  </si>
  <si>
    <t>PAREDE COM SISTEMA EM CHAPAS DE GESSO RU PARA DRYWALL, USO INTERNO, COM DUAS FACES SIMPLES E ESTRUTURA METÁLICA COM GUIAS SIMPLES PARA PAREDES COM ÁREA LÍQUIDA MAIOR OU IGUAL A 6 M2, COM VÃOS. AF_07/2023_PS</t>
  </si>
  <si>
    <t xml:space="preserve"> CPU2285 </t>
  </si>
  <si>
    <t>PAREDE COM SISTEMA EM CHAPAS DE GESSO ST PARA DRYWALL COM ISOLAMENTO ACUSTICO, USO INTERNO, COM DUAS FACES SIMPLES E ESTRUTURA METÁLICA COM GUIAS SIMPLES PARA PAREDES COM ÁREA LÍQUIDA MAIOR OU IGUAL A 6 M2, COM VÃOS.</t>
  </si>
  <si>
    <t xml:space="preserve"> CPU2286 </t>
  </si>
  <si>
    <t>PAREDE COM SISTEMA EM CHAPAS DE GESSO RU PARA DRYWALL COM ISOLAMENTO ACUSTICO, USO INTERNO, COM DUAS FACES SIMPLES E ESTRUTURA METÁLICA COM GUIAS SIMPLES PARA PAREDES COM ÁREA LÍQUIDA MAIOR OU IGUAL A 6 M2, COM VÃOS.</t>
  </si>
  <si>
    <t>INSTALAÇÃO DE REFORÇO DE MADEIRA EM PAREDE DRYWALL. AF_07/2023</t>
  </si>
  <si>
    <t>DIVISORIA SANITÁRIA, TIPO CABINE, EM PAINEL DE GRANILITE, ESP = 3CM, ASSENTADO COM ARGAMASSA COLANTE AC III-E, EXCLUSIVE FERRAGENS. AF_01/2021</t>
  </si>
  <si>
    <t>Divisoria Naval (painel com vidro), e=40mm, com perfis em aço - fornecimento e aplicação - Rev 02</t>
  </si>
  <si>
    <t>LAMBRI CHAPA ALUMINIO ANODIZADO EM PAREDES</t>
  </si>
  <si>
    <t>ESTRUTURA TRELIÇADA DE COBERTURA, TIPO ARCO, COM LIGAÇÕES PARAFUSADAS, INCLUSOS PERFIS METÁLICOS, CHAPAS METÁLICAS, MÃO DE OBRA E TRANSPORTE COM GUINDASTE - FORNECIMENTO E INSTALAÇÃO. AF_01/2020_PSA</t>
  </si>
  <si>
    <t>FABRICAÇÃO E INSTALAÇÃO DE PONTALETES DE MADEIRA NÃO APARELHADA PARA TELHADOS COM ATÉ 2 ÁGUAS E COM TELHA ONDULADA DE FIBROCIMENTO, ALUMÍNIO OU PLÁSTICA EM EDIFÍCIO RESIDENCIAL DE MÚLTIPLOS PAVIMENTOS, INCLUSO TRANSPORTE VERTICAL. AF_07/2019</t>
  </si>
  <si>
    <t>TRAMA DE MADEIRA COMPOSTA POR TERÇAS PARA TELHADOS DE ATÉ 2 ÁGUAS PARA TELHA ONDULADA DE FIBROCIMENTO, METÁLICA, PLÁSTICA OU TERMOACÚSTICA, INCLUSO TRANSPORTE VERTICAL. AF_07/2019</t>
  </si>
  <si>
    <t>TELHAMENTO</t>
  </si>
  <si>
    <t>TELHAMENTO COM TELHA ONDULADA DE FIBROCIMENTO E = 6 MM, COM RECOBRIMENTO LATERAL DE 1/4 DE ONDA PARA TELHADO COM INCLINAÇÃO MAIOR QUE 10°, COM ATÉ 2 ÁGUAS, INCLUSO IÇAMENTO. AF_07/2019</t>
  </si>
  <si>
    <t>COBERTURA EM CHAPA POLICARBONATO ALVEOLAR 10mm</t>
  </si>
  <si>
    <t>COMPLEMENTOS</t>
  </si>
  <si>
    <t>RUFO EM CHAPA DE AÇO GALVANIZADO NÚMERO 24, CORTE DE 25 CM, INCLUSO TRANSPORTE VERTICAL. AF_07/2019</t>
  </si>
  <si>
    <t>CUMEEIRA PARA TELHA DE FIBROCIMENTO ESTRUTURAL E = 6 MM, INCLUSO ACESSÓRIOS DE FIXAÇÃO E IÇAMENTO. AF_07/2019</t>
  </si>
  <si>
    <t>IMPERMEABILIZIMPERMEABILIZAÇÃO DE SUPERFÍCIE COM ARGAMASSA POLIMÉRICA / MEMBRANA ACRÍLICA, 4 DEMÃOS, REFORÇADA COM VÉU DE POLIÉSTER (MAV). AF_09/2023</t>
  </si>
  <si>
    <t>IMPERMEABILIZAÇÃO DE SUPERFÍCIE COM ARGAMASSA POLIMÉRICA / MEMBRANA ACRÍLICA, 3 DEMÃOS. AF_09/2023</t>
  </si>
  <si>
    <t>PROTEÇÃO MECÂNICA DE SUPERFICIE HORIZONTAL COM ARGAMASSA DE CIMENTO E AREIA, TRAÇO 1:3, E=3CM. AF_09/2023</t>
  </si>
  <si>
    <t>ESQUADRIAS DE MADEIRA</t>
  </si>
  <si>
    <t>KIT DE PORTA DE MADEIRA PARA PINTURA, SEMI-OCA (LEVE OU MÉDIA), PADRÃO MÉDIO, 90X210CM, ESPESSURA DE 3,5CM, ITENS INCLUSOS: DOBRADIÇAS, MONTAGEM E INSTALAÇÃO DO BATENTE, FECHADURA COM EXECUÇÃO DO FURO - FORNECIMENTO E INSTALAÇÃO. AF_12/2019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</si>
  <si>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</si>
  <si>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>PORTA LISA DE CORRER SUSPENSA EM MADEIRA COM BATENTE</t>
  </si>
  <si>
    <t>PORTA COMPLETA MADEIRA 2 FL.1,60x2,10m LISA FER.VAI-E-VEM</t>
  </si>
  <si>
    <t>PORTA COMPLETA MADEIRA 1 FL.1,20x2,10m CORRER-MADEIRA E VIDRO</t>
  </si>
  <si>
    <t>ESQUADRIAS DE ALUMÍNIO</t>
  </si>
  <si>
    <t>PORTAS DE ALUMÍNIO</t>
  </si>
  <si>
    <t>PORTA DE ALUMÍNIO DE ABRIR COM LAMBRI, COM GUARNIÇÃO, FIXAÇÃO COM PARAFUSOS - FORNECIMENTO E INSTALAÇÃO. AF_12/2019</t>
  </si>
  <si>
    <t>PORTA VENEZIANA DE ABRIR EM ALUMÍNIO, SOB MEDIDA</t>
  </si>
  <si>
    <t xml:space="preserve"> 14.003.0205-0 </t>
  </si>
  <si>
    <t>EMOP</t>
  </si>
  <si>
    <t>PORTA DE ALUMINIO ANODIZADO AO NATURAL,EM 2 FOLHAS DE ABRIR, TENDO 1 CONTRAPINAZIO DIVIDINDO A ESQUADRIA EM 2 VAZIOS PARA VIDRO,EM PERFIS SERIE 25,EXCLUSIVE FECHADURA.FORNECIMENTO E COLOCACAO</t>
  </si>
  <si>
    <t>PORTA DE ABRIR EM TELA ONDULADA DE AÇO GALVANIZADO, COMPLETA</t>
  </si>
  <si>
    <t>PORTA ALUMINIO ANODIZADO NATURAL 1 FOLHA DE ABRIR</t>
  </si>
  <si>
    <t>Portão/porta em alumínio cor N/B/P, de abrir, 02 fls, vazado, em tubo quadrado 3"x1.1/2" horizontais e engradado e 1.1/2"x1.1/2" verticais, com espaçamento de 12cm.</t>
  </si>
  <si>
    <t>JANELAS DE ALUMÍNIO</t>
  </si>
  <si>
    <t>JANELA DE ALUMÍNIO TIPO MAXIM-AR, COM VIDROS, BATENTE E FERRAGENS. EXCLUSIVE ALIZAR, ACABAMENTO E CONTRAMARCO. FORNECIMENTO E INSTALAÇÃO. AF_12/2019</t>
  </si>
  <si>
    <t>JANELA DE ALUMÍNIO DE CORRER COM 4 FOLHAS PARA VIDROS, COM VIDROS, BATENTE, ACABAMENTO COM ACETATO OU BRILHANTE E FERRAGENS. EXCLUSIVE ALIZAR E CONTRAMARCO. FORNECIMENTO E INSTALAÇÃO. AF_12/2019</t>
  </si>
  <si>
    <t>JANELA DE ALUMÍNIO DE CORRER COM 2 FOLHAS PARA VIDROS, COM VIDROS, BATENTE, ACABAMENTO COM ACETATO OU BRILHANTE E FERRAGENS. EXCLUSIVE ALIZAR E CONTRAMARCO. FORNECIMENTO E INSTALAÇÃO. AF_12/2019</t>
  </si>
  <si>
    <t>ESQUADRIAS METÁLICAS</t>
  </si>
  <si>
    <t>PORTAS METÁLICAS</t>
  </si>
  <si>
    <t>Porta corta fogo, de abrir, 02 folhas, em chapa de aço galvanizado nº24, batente em chapa nº18, classe 90, isolante em manta cerâmica incombustível e=5cm,dobradiças tipo helicoidal em aço 1010/1020, e fechadura reversível sem chave</t>
  </si>
  <si>
    <t>PUXADOR DUPLO EM AÇO INOXIDÁVEL, PARA PORTA DE MADEIRA, ALUMÍNIO OU VIDRO, DE 350 MM</t>
  </si>
  <si>
    <t>Barra de apoio, reta, fixa, em aço inox, l=40cm, d=1 1/4", Jackwal ou similar</t>
  </si>
  <si>
    <t>un</t>
  </si>
  <si>
    <t>ALIZAR ALUMINIO PINTURA ELETROSTATICA BRANCA</t>
  </si>
  <si>
    <t>MOLA AEREA COM CALHA/BRACO DESLIZANTE</t>
  </si>
  <si>
    <t>FECHADURA COM MAÇANETA TIPO ALAVANCA EM AÇO INOXIDÁVEL, PARA PORTA EXTERNA</t>
  </si>
  <si>
    <t>DOBRADIÇA EM AÇO/FERRO, 3" X 21/2", E=1,9 A 2MM, SEN ANEL, CROMADO OU ZINCADO, TAMPA BOLA, COM PARAFUSOS. AF_12/2019</t>
  </si>
  <si>
    <t>GUICHE COM REQUADRO EM MADEIRA DE LEI - VASADO</t>
  </si>
  <si>
    <t>ESCADA MARINHEIRO PERFIL 1.1/2"" DE ACO COM GUARDA CORPO</t>
  </si>
  <si>
    <t>REVESTIMENTO DE PAREDE</t>
  </si>
  <si>
    <t>REVESTIMENTO ARGAMASSADO</t>
  </si>
  <si>
    <t>CHAPISCO APLICADO EM ALVENARIA (COM PRESENÇA DE VÃOS) E ESTRUTURAS DE CONCRETO DE FACHADA, COM COLHER DE PEDREIRO.  ARGAMASSA TRAÇO 1:3 COM PREPARO EM BETONEIRA 400L. AF_10/2022</t>
  </si>
  <si>
    <t>MASSA ÚNICA, EM ARGAMASSA TRAÇO 1:2:8 PREPARO MECÂNICO, APLICADA MANUALMENTE EM PAREDES INTERNAS DE AMBIENTES COM ÁREA MAIOR QUE 10M², E = 10MM, COM TALISCAS. AF_03/2024</t>
  </si>
  <si>
    <t>EMBOÇO, EM ARGAMASSA TRAÇO 1:2:8, PREPARO MECÂNICO, APLICADO MANUALMENTE EM PAREDES INTERNAS DE AMBIENTES COM ÁREA MAIOR QUE 10M², E = 10MM, COM TALISCAS. AF_03/2024</t>
  </si>
  <si>
    <t>REVESTIMENTO CERÂMICO</t>
  </si>
  <si>
    <t>REVESTIMENTO CERÂMICO PARA PAREDES INTERNAS COM PLACAS TIPO ESMALTADA EXTRA DE DIMENSÕES 60X60 CM APLICADAS NA ALTURA INTEIRA DAS PAREDES. AF_02/2023_PE</t>
  </si>
  <si>
    <t>REVESTIMENTO DE PISO INTERNO</t>
  </si>
  <si>
    <t>EXECUÇÃO DE PASSEIO (CALÇADA) OU PISO DE CONCRETO COM CONCRETO MOLDADO IN LOCO, USINADO, ACABAMENTO CONVENCIONAL, ESPESSURA 8 CM, ARMADO. AF_08/2022</t>
  </si>
  <si>
    <t>Regularização de base para revest. de pisos com arg. traço t4, esp. média = 2,5cm</t>
  </si>
  <si>
    <t>GRANILITE</t>
  </si>
  <si>
    <t>Piso alta resistencia, colorido, e=10mm, aplicado com juntas, polido até o esmeril 400 e encerado</t>
  </si>
  <si>
    <t>Piso alta resistência ou industrial de 12 mm, comum, cor cinza, com juntas plásticas, sem polimento, ecclusive argamassa de regularização, aplicado</t>
  </si>
  <si>
    <t>RODAPÉ</t>
  </si>
  <si>
    <t>Rodapé alta resistência, h = 10 cm, meia-cana</t>
  </si>
  <si>
    <t>m</t>
  </si>
  <si>
    <t>REVESTIMENTO DE PISO EXTERNO</t>
  </si>
  <si>
    <t>REVESTIMENTO DE TETO</t>
  </si>
  <si>
    <t>FORRO</t>
  </si>
  <si>
    <t>PINTURA</t>
  </si>
  <si>
    <t>PAREDES</t>
  </si>
  <si>
    <t>FUNDO SELADOR ACRÍLICO, APLICAÇÃO MANUAL EM PAREDE, UMA DEMÃO. AF_04/2023</t>
  </si>
  <si>
    <t>EMASSAMENTO COM MASSA LÁTEX, APLICAÇÃO EM PAREDE, UMA DEMÃO, LIXAMENTO MANUAL. AF_04/2023</t>
  </si>
  <si>
    <t>APLICAÇÃO MANUAL DE MASSA ACRÍLICA EM PAREDES EXTERNAS DE CASAS, UMA DEMÃO. AF_03/2024</t>
  </si>
  <si>
    <t>PINTURA LÁTEX ACRÍLICA ECONÔMICA, APLICAÇÃO MANUAL EM PAREDES, DUAS DEMÃOS. AF_04/2023</t>
  </si>
  <si>
    <t>TEXTURA ACRÍLICA, APLICAÇÃO MANUAL EM PAREDE, UMA DEMÃO. AF_04/2023</t>
  </si>
  <si>
    <t>TETO</t>
  </si>
  <si>
    <t>PINTURA LÁTEX ACRÍLICA ECONÔMICA, APLICAÇÃO MANUAL EM TETO, DUAS DEMÃOS. AF_04/2023</t>
  </si>
  <si>
    <t>PINTURA FUNDO NIVELADOR ALQUÍDICO BRANCO EM MADEIRA. AF_01/2021</t>
  </si>
  <si>
    <t>MARMORARIA</t>
  </si>
  <si>
    <t>Tampo/bancada em granito branco siena, e=2cm</t>
  </si>
  <si>
    <t>LOUÇAS, METAIS E ACESSÓRIOS</t>
  </si>
  <si>
    <t>EQUIPAMENTOS</t>
  </si>
  <si>
    <t>LOUÇAS</t>
  </si>
  <si>
    <t>VASO SANITÁRIO SIFONADO COM CAIXA ACOPLADA LOUÇA BRANCA - PADRÃO MÉDIO, INCLUSO ENGATE FLEXÍVEL EM METAL CROMADO, 1/2  X 40CM - FORNECIMENTO E INSTALAÇÃO. AF_01/2020</t>
  </si>
  <si>
    <t>BACIA SIFONADA COM CAIXA DE DESCARGA ACOPLADA E TAMPA - INFANTIL</t>
  </si>
  <si>
    <t>LAVATÓRIO LOUÇA BRANCA COM COLUNA, *44 X 35,5* CM, PADRÃO POPULAR, INCLUSO SIFÃO FLEXÍVEL EM PVC, VÁLVULA E ENGATE FLEXÍVEL 30CM EM PLÁSTICO E COM TORNEIRA CROMADA PADRÃO POPULAR - FORNECIMENTO E INSTALAÇÃO. AF_01/2020</t>
  </si>
  <si>
    <t>TANQUE DE LOUÇA BRANCA COM COLUNA, 30L OU EQUIVALENTE, INCLUSO SIFÃO FLEXÍVEL EM PVC, VÁLVULA METÁLICA E TORNEIRA DE METAL CROMADO PADRÃO MÉDIO - FORNECIMENTO E INSTALAÇÃO. AF_01/2020</t>
  </si>
  <si>
    <t>LAVATÓRIO DE CANTO REF. L101 DECA OU EQUIVALENTE, INCLUSIVE VÁLVULA, SIFÃO E ENGATES CROMADOS, EXCLUSIVE TORNEIRA</t>
  </si>
  <si>
    <t>und</t>
  </si>
  <si>
    <t>CUBA DE LOUÇA DE EMBUTIR REDONDA</t>
  </si>
  <si>
    <t>METAIS E ACESSÓRIOS</t>
  </si>
  <si>
    <t>TAMPO/BANCADA EM CONCRETO ARMADO, REVESTIDO EM AÇO INOXIDÁVEL FOSCO POLIDO</t>
  </si>
  <si>
    <t>Funil Expurgo Hospitalar de aço inox 304  290x300mm e= 0,8mm Sem mesa para embutir - Mirnox ou similar</t>
  </si>
  <si>
    <t>TORNEIRA CLÍNICA COM VOLANTE TIPO ALAVANCA</t>
  </si>
  <si>
    <t>TORNEIRA MISTURADOR CLÍNICA DE MESA COM AREJADOR ARTICULADO, ACIONAMENTO COTOVELO</t>
  </si>
  <si>
    <t>Torneira de mesa com fechamento automático, linha Decamatic Eco, ref.1173.C, DECA ou similar</t>
  </si>
  <si>
    <t>Ducha higiênica com registro, linha Dream, ref. 1984.C87.ACT.CR, da DECA ou similar</t>
  </si>
  <si>
    <t>Barra de apoio, reta, fixa, em aço inox, l=80cm, d=1 1/4", Jackwal ou similar</t>
  </si>
  <si>
    <t>BARRA DE APOIO ARTICULAVEL EM ALUMINIO POLIDO 70cm +PARAFUSO</t>
  </si>
  <si>
    <t xml:space="preserve"> CPU2105 </t>
  </si>
  <si>
    <t>RALO SECO PVC QUADRADO 15x15 COM GRELHA</t>
  </si>
  <si>
    <t xml:space="preserve"> 18.050.0115-A </t>
  </si>
  <si>
    <t>ESTACAO DE CHAMADA DE BANHEIRO,COM INTERRUPTOR DE EMBUTIR.FO RNECIMENTO E COLOCACAO</t>
  </si>
  <si>
    <t>INSTALAÇÕES HIDROSSANITÁRIAS</t>
  </si>
  <si>
    <t>HIDRÁULICA</t>
  </si>
  <si>
    <t>ACOPLAMENTO RANHURADO EM FERRO FUNDIDO DN 60,3mm 2""</t>
  </si>
  <si>
    <t>REGISTRO DE ESFERA, PVC, ROSCÁVEL, COM VOLANTE, 1 1/2" - FORNECIMENTO E INSTALAÇÃO. AF_08/2021</t>
  </si>
  <si>
    <t>REGISTRO DE ESFERA, PVC, SOLDÁVEL, COM VOLANTE, DN  50 MM - FORNECIMENTO E INSTALAÇÃO. AF_08/2021</t>
  </si>
  <si>
    <t>CURVA 90 GRAUS, PVC, SOLDÁVEL, DN 60 MM, INSTALADO EM RESERVAÇÃO DE ÁGUA DE EDIFICAÇÃO QUE POSSUA RESERVATÓRIO DE FIBRA/FIBROCIMENTO   FORNECIMENTO E INSTALAÇÃO. AF_06/2016</t>
  </si>
  <si>
    <t>ADAPTADOR CURTO COM BOLSA E ROSCA PARA REGISTRO, PVC, SOLDÁVEL, DN 50 MM X 1 1/2 , INSTALADO EM RESERVAÇÃO DE ÁGUA DE EDIFICAÇÃO QUE POSSUA RESERVATÓRIO DE FIBRA/FIBROCIMENTO   FORNECIMENTO E INSTALAÇÃO. AF_06/2016</t>
  </si>
  <si>
    <t>CURVA 90 GRAUS, PVC, SOLDÁVEL, DN 50MM, INSTALADO EM RAMAL DE DISTRIBUIÇÃO DE ÁGUA - FORNECIMENTO E INSTALAÇÃO. AF_06/2022</t>
  </si>
  <si>
    <t>TUBO, PVC, SOLDÁVEL, DN 50MM, INSTALADO EM RAMAL DE DISTRIBUIÇÃO DE ÁGUA - FORNECIMENTO E INSTALAÇÃO. AF_06/2022</t>
  </si>
  <si>
    <t>TE DE REDUÇÃO, 90 GRAUS, PVC, SOLDÁVEL, DN 50 MM X 32 MM, INSTALADO EM RAMAL DE DISTRIBUIÇÃO DE ÁGUA - FORNECIMENTO E INSTALAÇÃO. AF_06/2022</t>
  </si>
  <si>
    <t>TUBO DE PVC RÍGIDO, PONTAS LISAS, SOLDÁVEL, LINHA ESGOTO SÉRIE REFORÇADA ´R´, DN= 40 MM, INCLUSIVE CONEXÕES</t>
  </si>
  <si>
    <t>TE, PVC, SERIE NORMAL, ESGOTO PREDIAL, DN 50 X 50 MM, JUNTA ELÁSTICA, FORNECIDO E INSTALADO EM PRUMADA DE ESGOTO SANITÁRIO OU VENTILAÇÃO. AF_08/2022</t>
  </si>
  <si>
    <t>TE, PVC, SERIE NORMAL, ESGOTO PREDIAL, DN 75 X 75 MM, JUNTA ELÁSTICA, FORNECIDO E INSTALADO EM PRUMADA DE ESGOTO SANITÁRIO OU VENTILAÇÃO. AF_08/2022</t>
  </si>
  <si>
    <t>HIDRÔMETRO EM BRONZE, DIÂMETRO DE 40 MM (1 1/2´)</t>
  </si>
  <si>
    <t>TUBO DE AÇO GALVANIZADO COM COSTURA, CLASSE MÉDIA, DN 40 (1 1/2"), CONEXÃO ROSQUEADA, INSTALADO EM REDE DE ALIMENTAÇÃO PARA HIDRANTE - FORNECIMENTO E INSTALAÇÃO. AF_10/2020</t>
  </si>
  <si>
    <t>TUBO DE AÇO GALVANIZADO COM COSTURA, CLASSE MÉDIA, CONEXÃO RANHURADA, DN 65 (2 1/2"), INSTALADO EM PRUMADAS - FORNECIMENTO E INSTALAÇÃO. AF_10/2020</t>
  </si>
  <si>
    <t>LUVA DE REDUÇÃO, PVC, SOLDÁVEL, DN 25MM X 20MM, INSTALADO EM RAMAL OU SUB-RAMAL DE ÁGUA - FORNECIMENTO E INSTALAÇÃO. AF_06/2022</t>
  </si>
  <si>
    <t>LUVA COM ROSCA, PVC, SOLDÁVEL, DN 50MM X 1.1/2 , INSTALADO EM PRUMADA DE ÁGUA - FORNECIMENTO E INSTALAÇÃO. AF_06/2022</t>
  </si>
  <si>
    <t>ADAPTADOR CURTO COM BOLSA E ROSCA PARA REGISTRO, PVC, SOLDÁVEL, DN  25 MM X 3/4 , INSTALADO EM RESERVAÇÃO DE ÁGUA DE EDIFICAÇÃO QUE POSSUA RESERVATÓRIO DE FIBRA/FIBROCIMENTO   FORNECIMENTO E INSTALAÇÃO. AF_06/2016</t>
  </si>
  <si>
    <t>BUCHA DE REDUÇÃO, LONGA, PVC, SOLDÁVEL, DN 50 X 25 MM, INSTALADO EM PRUMADA DE ÁGUA - FORNECIMENTO E INSTALAÇÃO. AF_06/2022</t>
  </si>
  <si>
    <t>CURVA 90 GRAUS, PVC, SOLDÁVEL, DN 25MM, INSTALADO EM PRUMADA DE ÁGUA - FORNECIMENTO E INSTALAÇÃO. AF_06/2022</t>
  </si>
  <si>
    <t>LUVA DE CORRER, PVC, SOLDÁVEL, DN 25MM, INSTALADO EM PRUMADA DE ÁGUA - FORNECIMENTO E INSTALAÇÃO. AF_06/2022</t>
  </si>
  <si>
    <t>LUVA DE CORRER, PVC, SOLDÁVEL, DN 50MM, INSTALADO EM PRUMADA DE ÁGUA - FORNECIMENTO E INSTALAÇÃO. AF_06/2022</t>
  </si>
  <si>
    <t>TUBO, PVC, SOLDÁVEL, DN 25MM, INSTALADO EM RAMAL OU SUB-RAMAL DE ÁGUA - FORNECIMENTO E INSTALAÇÃO. AF_06/2022</t>
  </si>
  <si>
    <t>TUBO, PVC, SOLDÁVEL, DN 40MM, INSTALADO EM PRUMADA DE ÁGUA - FORNECIMENTO E INSTALAÇÃO. AF_06/2022</t>
  </si>
  <si>
    <t>TE, PVC, SOLDÁVEL, DN 25MM, INSTALADO EM DRENO DE AR-CONDICIONADO - FORNECIMENTO E INSTALAÇÃO. AF_08/2022</t>
  </si>
  <si>
    <t>JOELHO 90 GRAUS COM BUCHA DE LATÃO, PVC, SOLDÁVEL, DN 25MM, X 3/4  INSTALADO EM RAMAL OU SUB-RAMAL DE ÁGUA - FORNECIMENTO E INSTALAÇÃO. AF_06/2022</t>
  </si>
  <si>
    <t xml:space="preserve"> CPU2194 </t>
  </si>
  <si>
    <t>PRESSURIZADOR DE ÁGUA MAX PRESS 270 VF MONOFASICO 220V</t>
  </si>
  <si>
    <t>Reservatório metálico em chapa de aço carbono ASTM A-36/tipo Tubular (diam. 1,47m h= 7,60m ), Cap.12.000L c/ pint. int. proteção epóxi poliamida 150 a 180micras e ext. esmalt. sinté. anti-corros. alta quali.130 a 180 micras- Fornecimento e instalado</t>
  </si>
  <si>
    <t>REGISTRO DE ESFERA, PVC, SOLDÁVEL, COM VOLANTE, DN  32 MM - FORNECIMENTO E INSTALAÇÃO. AF_08/2021</t>
  </si>
  <si>
    <t>VÁLVULA DE RETENÇÃO VERTICAL EM BRONZE, DN= 1´</t>
  </si>
  <si>
    <t>ADAPTADOR CURTO COM BOLSA E ROSCA PARA REGISTRO, PVC, SOLDÁVEL, DN 32MM X 1 , INSTALADO EM RAMAL DE DISTRIBUIÇÃO DE ÁGUA - FORNECIMENTO E INSTALAÇÃO. AF_06/2022</t>
  </si>
  <si>
    <t>BUCHA DE REDUÇÃO, CURTA, PVC, SOLDÁVEL, DN 32 X 25 MM, INSTALADO EM RAMAL OU SUB-RAMAL DE ÁGUA - FORNECIMENTO E INSTALAÇÃO. AF_06/2022</t>
  </si>
  <si>
    <t>CURVA 90 GRAUS, PVC, SOLDÁVEL, DN 32MM, INSTALADO EM RAMAL DE DISTRIBUIÇÃO DE ÁGUA - FORNECIMENTO E INSTALAÇÃO. AF_06/2022</t>
  </si>
  <si>
    <t>JOELHO 90 GRAUS, PVC, SOLDÁVEL, DN 32 MM, INSTALADO EM DRENO DE AR CONDICIONADO - FORNECIMENTO E INSTALAÇÃO. AF_08/2022</t>
  </si>
  <si>
    <t>TUBO, PVC, SOLDÁVEL, DN 32MM, INSTALADO EM RAMAL OU SUB-RAMAL DE ÁGUA - FORNECIMENTO E INSTALAÇÃO. AF_06/2022</t>
  </si>
  <si>
    <t>TÊ DE REDUÇÃO, PVC, SOLDÁVEL, DN 32MM X 25MM, INSTALADO EM RAMAL OU SUB-RAMAL DE ÁGUA - FORNECIMENTO E INSTALAÇÃO. AF_06/2022</t>
  </si>
  <si>
    <t xml:space="preserve"> CPU2464 </t>
  </si>
  <si>
    <t>PRESSURIZADOR MAX PRESS 20E</t>
  </si>
  <si>
    <t>RESERVATÓRIO EM POLIETILENO DE ALTA DENSIDADE (CISTERNA) COM ANTIOXIDANTE E PROTEÇÃO CONTRA RAIOS ULTRAVIOLETA (UV) - CAPACIDADE DE 5.000 LITROS</t>
  </si>
  <si>
    <t>SANITÁRIA</t>
  </si>
  <si>
    <t>CAIXA ENTERRADA HIDRÁULICA RETANGULAR EM ALVENARIA COM TIJOLOS CERÂMICOS MACIÇOS, DIMENSÕES INTERNAS: 0,8X0,8X0,6 M PARA REDE DE ESGOTO. AF_12/2020</t>
  </si>
  <si>
    <t>Caixa de inspeção  0.60 x 0.60 x 0.60m</t>
  </si>
  <si>
    <t>CAIXA SIFONADA PVC 100x150x50mm C/TAMPA CEGA</t>
  </si>
  <si>
    <t>CAIXA SIFONADA, COM GRELHA QUADRADA, PVC, DN 150 X 150 X 50 MM, JUNTA SOLDÁVEL, FORNECIDA E INSTALADA EM RAMAL DE DESCARGA OU EM RAMAL DE ESGOTO SANITÁRIO. AF_08/2022</t>
  </si>
  <si>
    <t>RALO SIFONADO, PVC, DN 100 X 40 MM, JUNTA SOLDÁVEL, FORNECIDO E INSTALADO EM RAMAL DE DESCARGA OU EM RAMAL DE ESGOTO SANITÁRIO. AF_08/2022</t>
  </si>
  <si>
    <t>SIFÃO DO TIPO GARRAFA/COPO EM PVC 1.1/4  X 1.1/2" - FORNECIMENTO E INSTALAÇÃO. AF_01/2020</t>
  </si>
  <si>
    <t>VÁLVULA EM PLÁSTICO 1" PARA PIA, TANQUE OU LAVATÓRIO, COM OU SEM LADRÃO - FORNECIMENTO E INSTALAÇÃO. AF_01/2020</t>
  </si>
  <si>
    <t>CURVA LONGA, 45 GRAUS, PVC OCRE, JUNTA ELÁSTICA, DN 100 MM, PARA COLETOR PREDIAL DE ESGOTO. AF_06/2022</t>
  </si>
  <si>
    <t>CURVA CURTA 90 GRAUS, PVC, SERIE NORMAL, ESGOTO PREDIAL, DN 100 MM, JUNTA ELÁSTICA, FORNECIDO E INSTALADO EM PRUMADA DE ESGOTO SANITÁRIO OU VENTILAÇÃO. AF_08/2022</t>
  </si>
  <si>
    <t>CURVA CURTA 90 GRAUS, PVC, SERIE NORMAL, ESGOTO PREDIAL, DN 40 MM, JUNTA SOLDÁVEL, FORNECIDO E INSTALADO EM RAMAL DE DESCARGA OU RAMAL DE ESGOTO SANITÁRIO. AF_08/2022</t>
  </si>
  <si>
    <t>JUNÇÃO DE REDUÇÃO INVERTIDA, PVC, SÉRIE NORMAL, ESGOTO PREDIAL, DN 100 X 50 MM, JUNTA ELÁSTICA, FORNECIDO E INSTALADO EM RAMAL DE DESCARGA OU RAMAL DE ESGOTO SANITÁRIO. AF_08/2022</t>
  </si>
  <si>
    <t>JUNÇÃO DE REDUCAO INVERTIDA, PVC, SÉRIE NORMAL, ESGOTO PREDIAL, DN 100 X 75 MM, JUNTA ELÁSTICA, FORNECIDO E INSTALADO EM RAMAL DE DESCARGA OU RAMAL DE ESGOTO SANITÁRIO. AF_08/2022</t>
  </si>
  <si>
    <t>JUNÇÃO SIMPLES, PVC, SERIE NORMAL, ESGOTO PREDIAL, DN 100 X 100 MM, JUNTA ELÁSTICA, FORNECIDO E INSTALADO EM RAMAL DE DESCARGA OU RAMAL DE ESGOTO SANITÁRIO. AF_08/2022</t>
  </si>
  <si>
    <t>JUNÇÃO SIMPLES, PVC, SERIE R, ÁGUA PLUVIAL, DN 150 X 100 MM, JUNTA ELÁSTICA, FORNECIDO E INSTALADO EM RAMAL DE ENCAMINHAMENTO. AF_06/2022</t>
  </si>
  <si>
    <t>JUNÇÃO SIMPLES, PVC, SERIE NORMAL, ESGOTO PREDIAL, DN 40 MM, JUNTA SOLDÁVEL, FORNECIDO E INSTALADO EM RAMAL DE DESCARGA OU RAMAL DE ESGOTO SANITÁRIO. AF_08/2022</t>
  </si>
  <si>
    <t>JUNÇÃO SIMPLES, PVC, SERIE NORMAL, ESGOTO PREDIAL, DN 50 X 50 MM, JUNTA ELÁSTICA, FORNECIDO E INSTALADO EM RAMAL DE DESCARGA OU RAMAL DE ESGOTO SANITÁRIO. AF_08/2022</t>
  </si>
  <si>
    <t>JUNÇÃO SIMPLES, PVC, SERIE NORMAL, ESGOTO PREDIAL, DN 75 X 75 MM, JUNTA ELÁSTICA, FORNECIDO E INSTALADO EM RAMAL DE DESCARGA OU RAMAL DE ESGOTO SANITÁRIO. AF_08/2022</t>
  </si>
  <si>
    <t>REDUCAO EXCENTRICA ESGOTO PVC 100x75mm</t>
  </si>
  <si>
    <t>REDUÇÃO EXCÊNTRICA, PVC, SERIE R, ÁGUA PLUVIAL, DN 75 X 50 MM, JUNTA ELÁSTICA, FORNECIDO E INSTALADO EM RAMAL DE ENCAMINHAMENTO. AF_06/2022</t>
  </si>
  <si>
    <t>TUBO DE PVC RÍGIDO PXB COM VIROLA E ANEL DE BORRACHA, LINHA ESGOTO SÉRIE REFORÇADA ´R´, DN= 100 MM, INCLUSIVE CONEXÕES</t>
  </si>
  <si>
    <t>TUBO DE PVC RÍGIDO PXB COM VIROLA E ANEL DE BORRACHA, LINHA ESGOTO SÉRIE REFORÇADA ´R´. DN= 150 MM, INCLUSIVE CONEXÕES</t>
  </si>
  <si>
    <t>TUBO DE PVC RÍGIDO PXB COM VIROLA E ANEL DE BORRACHA, LINHA ESGOTO SÉRIE REFORÇADA ´R´, DN= 50 MM, INCLUSIVE CONEXÕES</t>
  </si>
  <si>
    <t>TUBO DE PVC RÍGIDO PXB COM VIROLA E ANEL DE BORRACHA, LINHA ESGOTO SÉRIE REFORÇADA ´R´, DN= 75 MM, INCLUSIVE CONEXÕES</t>
  </si>
  <si>
    <t>TUBO DE PVC RÍGIDO SOLDÁVEL MARROM, DN= 40 MM, (1 1/4´), INCLUSIVE CONEXÕES</t>
  </si>
  <si>
    <t>TUBO DE PVC RÍGIDO BRANCO, PONTAS LISAS, SOLDÁVEL, LINHA ESGOTO SÉRIE NORMAL, DN= 40 MM, INCLUSIVE CONEXÕES</t>
  </si>
  <si>
    <t>Vedação para saída de vaso sanitário em  pvc rígido soldável, para esgoto primário, diâm = 100mm</t>
  </si>
  <si>
    <t>BUCHA DE REDUÇÃO, LONGA, PVC, SOLDÁVEL, DN 40 X 25 MM, INSTALADO EM RAMAL DE DISTRIBUIÇÃO DE ÁGUA - FORNECIMENTO E INSTALAÇÃO. AF_06/2022</t>
  </si>
  <si>
    <t>CURVA DE TRANSPOSIÇÃO, PVC, SOLDÁVEL, DN 25MM, INSTALADO EM RAMAL OU SUB-RAMAL DE ÁGUA   FORNECIMENTO E INSTALAÇÃO. AF_06/2022</t>
  </si>
  <si>
    <t>JOELHO 90 GRAUS, PVC, SOLDÁVEL, DN 25MM, INSTALADO EM RAMAL DE DISTRIBUIÇÃO DE ÁGUA - FORNECIMENTO E INSTALAÇÃO. AF_06/2022</t>
  </si>
  <si>
    <t>Caixa de coletora de talvegue - CCT 02 (padrão DNIT)</t>
  </si>
  <si>
    <t>CONCRETO MAGRO PARA LASTRO, TRAÇO 1:4,5:4,5 (EM MASSA SECA DE CIMENTO/ AREIA MÉDIA/ BRITA 1) - PREPARO MECÂNICO COM BETONEIRA 400 L. AF_05/2021</t>
  </si>
  <si>
    <t>PLUVIAL</t>
  </si>
  <si>
    <t>Caixa de passagem em alvenaria de tijolos maciços esp. = 0,12m,  dim. int. = 0.50 x 0.50 x 0.60m, com grelha de ferro fundido</t>
  </si>
  <si>
    <t>CAIXA PARA BOCA DE LOBO COMBINADA COM GRELHA RETANGULAR, EM ALVENARIA COM BLOCOS DE CONCRETO, DIMENSÕES INTERNAS: 1,3X1X1,2 M. AF_12/2020</t>
  </si>
  <si>
    <t>TUBO PVC RÍGIDO, TIPO COLETOR ESGOTO, JUNTA ELÁSTICA, DN= 100 MM, INCLUSIVE CONEXÕES</t>
  </si>
  <si>
    <t>TUBO PVC RÍGIDO, TIPO COLETOR ESGOTO, JUNTA ELÁSTICA, DN= 150 MM, INCLUSIVE CONEXÕES</t>
  </si>
  <si>
    <t>TUBO DE PVC RÍGIDO SOLDÁVEL MARROM, DN= 75 MM, (2 1/2´), INCLUSIVE CONEXÕES</t>
  </si>
  <si>
    <t xml:space="preserve"> CPU2094 </t>
  </si>
  <si>
    <t>CURVA PVC PARA REDE COLETOR ESGOTO, 45 GR, 200 MM, COM JUNTA ELASTICA.</t>
  </si>
  <si>
    <t xml:space="preserve"> CPU2092 </t>
  </si>
  <si>
    <t>CURVA PVC PARA REDE COLETOR ESGOTO, EB-644, 45 GR, 200 MM, COM JUNTA ELASTICA.</t>
  </si>
  <si>
    <t>TUBO DE PVC PARA REDE COLETORA DE ESGOTO DE PAREDE MACIÇA, DN 200 MM, JUNTA ELÁSTICA - FORNECIMENTO E ASSENTAMENTO. AF_01/2021</t>
  </si>
  <si>
    <t>TUBO DE PVC PARA REDE COLETORA DE ESGOTO DE PAREDE MACIÇA, DN 250 MM, JUNTA ELÁSTICA  - FORNECIMENTO E ASSENTAMENTO. AF_01/2021</t>
  </si>
  <si>
    <t>JOELHO 45 GRAUS, PVC, SOLDÁVEL, DN 25MM, INSTALADO EM RAMAL OU SUB-RAMAL DE ÁGUA - FORNECIMENTO E INSTALAÇÃO. AF_06/2022</t>
  </si>
  <si>
    <t>PREVENÇÃO E COMBATE A INCÊNDIO (PCI)</t>
  </si>
  <si>
    <t>Placa de sinalizacao, fotoluminescente, em pvc , com logotipo "Cuidado risco de choque elétrico"- Placa E5</t>
  </si>
  <si>
    <t>EXTINTOR DE INCÊNDIO PORTÁTIL COM CARGA DE PQS DE 8 KG, CLASSE BC - FORNECIMENTO E INSTALAÇÃO. AF_10/2020_PE</t>
  </si>
  <si>
    <t>Placa de sinalizacao, fotoluminescente, em pvc , com logotipo "Extintor de incêndio portátil"- Placa E5</t>
  </si>
  <si>
    <t>PLACA DE SINALIZAÇÃO EM PVC PARA AMBIENTES</t>
  </si>
  <si>
    <t>Placa de sinalizacao de seguranca contra incendio, fotoluminescente, retangular, *20 x 40* cm, em pvc *2* mm anti-chamas (simbolos, cores e pictogramas conforme nbr 13434)</t>
  </si>
  <si>
    <t>Un</t>
  </si>
  <si>
    <t>PLACA DE SINALIZAÇÃO EM PVC, COM INDICAÇÃO DE PROIBIÇÃO NORMATIVA</t>
  </si>
  <si>
    <t>Placa de sinalizacao, fotoluminescente, 38x19 cm, em pvc , com seta indicativa de sentido (esquerda ou direita) de saída de emergência- Placa S2</t>
  </si>
  <si>
    <t>Placa de sinalização de segurança CODIGO 14 - 315/158(NBR 13.434); CÓDIGO S3(NT 14/2010-ES) ("SAIDA DE EMERGÊNCIA" - seta vertical)</t>
  </si>
  <si>
    <t>Abrigo de sobrepor em chapa de aço carbono pintado com tinta a base de epoxi vermelha, dimensões 75x35x25cm</t>
  </si>
  <si>
    <t>INSTALAÇÕES ELÉTRICAS</t>
  </si>
  <si>
    <t>INFRAESTRUTURA</t>
  </si>
  <si>
    <t>Bucha com arruela em liga especial zamak p/eletroduto 32mm, d=1 1/4"</t>
  </si>
  <si>
    <t>CAIXA RETANGULAR 4" X 4" MÉDIA (1,30 M DO PISO), PVC, INSTALADA EM PAREDE - FORNECIMENTO E INSTALAÇÃO. AF_03/2023</t>
  </si>
  <si>
    <t>CAIXA RETANGULAR 4" X 2" MÉDIA (1,30 M DO PISO), METÁLICA, INSTALADA EM PAREDE - FORNECIMENTO E INSTALAÇÃO. AF_03/2023</t>
  </si>
  <si>
    <t>CURVA 90 GRAUS PARA ELETRODUTO, PVC, ROSCÁVEL, DN 40 MM (1 1/4"), PARA CIRCUITOS TERMINAIS, INSTALADA EM PAREDE - FORNECIMENTO E INSTALAÇÃO. AF_03/2023</t>
  </si>
  <si>
    <t>Arruela lisa zincada d=1/4"</t>
  </si>
  <si>
    <t>LEITOS - PORCA E ARRUELA 3/8""</t>
  </si>
  <si>
    <t>CHUMBADOR CB 3/8""x2.1/2""+ PARAFUSO</t>
  </si>
  <si>
    <t>PARAFUSO LENTILHA 42x13mm COM PORCA E ARRUELA</t>
  </si>
  <si>
    <t>SUPORTE PARA FIXACAO FITA ALUMINIO OU CABO COBRE NU</t>
  </si>
  <si>
    <t>VERGALHAO ACO GALV C/OM ROSCA TOTAL PARA PERFILADO 1/4""</t>
  </si>
  <si>
    <t>CABO DE COBRE FLEXÍVEL ISOLADO, 95 MM², ANTI-CHAMA 0,6/1,0 KV, PARA REDE ENTERRADA DE DISTRIBUIÇÃO DE ENERGIA ELÉTRICA - FORNECIMENTO E INSTALAÇÃO. AF_12/2021</t>
  </si>
  <si>
    <t>CABO DE COBRE FLEXÍVEL ISOLADO, 10 MM², 0,6/1,0 KV, PARA REDE AÉREA DE DISTRIBUIÇÃO DE ENERGIA ELÉTRICA DE BAIXA TENSÃO - FORNECIMENTO E INSTALAÇÃO. AF_07/2020</t>
  </si>
  <si>
    <t>CABO DE COBRE FLEXÍVEL ISOLADO, 16 MM², ANTI-CHAMA 0,6/1,0 KV, PARA CIRCUITOS TERMINAIS - FORNECIMENTO E INSTALAÇÃO. AF_03/2023</t>
  </si>
  <si>
    <t>CABO DE COBRE FLEXÍVEL ISOLADO, 1,5 MM², ANTI-CHAMA 450/750 V, PARA CIRCUITOS TERMINAIS - FORNECIMENTO E INSTALAÇÃO. AF_03/2023</t>
  </si>
  <si>
    <t xml:space="preserve"> 15.018.0300-0 </t>
  </si>
  <si>
    <t>CAIXA DE PASSAGEM DE EMBUTIR,EM ACO,COM TAMPA PARAFUSADA,DE 12X12CM.FORNECIMENTO E COLOCACAO</t>
  </si>
  <si>
    <t>CAIXA DE PASSAGEM CH.DE ACO C/TAMPA APARAF. 200x200x100 PISO</t>
  </si>
  <si>
    <t>CAIXA DE PASSAGEM DE ACO C/ TAMPA APARAFUSADA 302X302X120</t>
  </si>
  <si>
    <t>INTERRUPTOR SIMPLES (1 MÓDULO) COM INTERRUPTOR PARALELO (2 MÓDULOS), 10A/250V, INCLUINDO SUPORTE E PLACA - FORNECIMENTO E INSTALAÇÃO. AF_03/2023</t>
  </si>
  <si>
    <t>INTERRUPTOR SIMPLES (2 MÓDULOS) COM INTERRUPTOR PARALELO (1 MÓDULO), 10A/250V, INCLUINDO SUPORTE E PLACA - FORNECIMENTO E INSTALAÇÃO. AF_03/2023</t>
  </si>
  <si>
    <t>INTERRUPTOR PARALELO (2 MÓDULOS), 10A/250V, INCLUINDO SUPORTE E PLACA - FORNECIMENTO E INSTALAÇÃO. AF_03/2023</t>
  </si>
  <si>
    <t>INTERRUPTOR INTERMEDIÁRIO (1 MÓDULO), 10A/250V, INCLUINDO SUPORTE E PLACA - FORNECIMENTO E INSTALAÇÃO. AF_03/2023</t>
  </si>
  <si>
    <t>INTERRUPTOR SIMPLES (1 MÓDULO) COM INTERRUPTOR PARALELO (1 MÓDULO), 10A/250V, INCLUINDO SUPORTE E PLACA - FORNECIMENTO E INSTALAÇÃO. AF_03/2023</t>
  </si>
  <si>
    <t>INTERRUPTOR SIMPLES (1 MÓDULO), 10A/250V, INCLUINDO SUPORTE E PLACA - FORNECIMENTO E INSTALAÇÃO. AF_03/2023</t>
  </si>
  <si>
    <t>INTERRUPTOR SIMPLES (2 MÓDULOS), 10A/250V, INCLUINDO SUPORTE E PLACA - FORNECIMENTO E INSTALAÇÃO. AF_03/2023</t>
  </si>
  <si>
    <t>PLACA COM UM FURO IMPERIA BRANCO IRIEL P/ SAIDA CABO DE SOM</t>
  </si>
  <si>
    <t>PLACA (ESPELHO) 1 POSTO HORIZONTAL 4x2 PIAL PLUS</t>
  </si>
  <si>
    <t>TOMADA MÉDIA DE EMBUTIR (1 MÓDULO), 2P+T 10 A, INCLUINDO SUPORTE E PLACA - FORNECIMENTO E INSTALAÇÃO. AF_03/2023</t>
  </si>
  <si>
    <t>TOMADA MÉDIA DE EMBUTIR (1 MÓDULO), 2P+T 20 A, INCLUINDO SUPORTE E PLACA - FORNECIMENTO E INSTALAÇÃO. AF_03/2023</t>
  </si>
  <si>
    <t>PLACA CEGA 4""x4""</t>
  </si>
  <si>
    <t>INTERRUPTOR SIMPLES (1 MÓDULO) COM 1 TOMADA DE EMBUTIR 2P+T 10 A, SEM SUPORTE E SEM PLACA - FORNECIMENTO E INSTALAÇÃO. AF_03/2023</t>
  </si>
  <si>
    <t>INTERRUPTOR SIMPLES (2 MÓDULOS) COM 1 TOMADA DE EMBUTIR 2P+T 10 A, SEM SUPORTE E SEM PLACA - FORNECIMENTO E INSTALAÇÃO. AF_03/2023</t>
  </si>
  <si>
    <t>TOMADA MÉDIA DE EMBUTIR (2 MÓDULOS), 2P+T 10 A, SEM SUPORTE E SEM PLACA - FORNECIMENTO E INSTALAÇÃO. AF_03/2023</t>
  </si>
  <si>
    <t>TOMADA MÉDIA DE EMBUTIR (2 MÓDULOS), 2P+T 20 A, SEM SUPORTE E SEM PLACA - FORNECIMENTO E INSTALAÇÃO. AF_03/2023</t>
  </si>
  <si>
    <t>TOMADA MÉDIA DE EMBUTIR (3 MÓDULOS), 2P+T 10 A, SEM SUPORTE E SEM PLACA - FORNECIMENTO E INSTALAÇÃO. AF_03/2023</t>
  </si>
  <si>
    <t>TOMADA MÉDIA DE EMBUTIR (1 MÓDULO), 2P+T 10 A, SEM SUPORTE E SEM PLACA - FORNECIMENTO E INSTALAÇÃO. AF_03/2023</t>
  </si>
  <si>
    <t>TOMADA MÉDIA DE EMBUTIR (1 MÓDULO), 2P+T 20 A, SEM SUPORTE E SEM PLACA - FORNECIMENTO E INSTALAÇÃO. AF_03/2023</t>
  </si>
  <si>
    <t>SENSOR DE PRESENCA (LIGA/DESLIGA)</t>
  </si>
  <si>
    <t>DISJUNTOR DIN TRIPOLAR 100A CURVA C STECK</t>
  </si>
  <si>
    <t>DISJUNTOR BIPOLAR TIPO DIN, CORRENTE NOMINAL DE 10A - FORNECIMENTO E INSTALAÇÃO. AF_10/2020</t>
  </si>
  <si>
    <t>DISJUNTOR BIPOLAR TIPO DIN, CORRENTE NOMINAL DE 16A - FORNECIMENTO E INSTALAÇÃO. AF_10/2020</t>
  </si>
  <si>
    <t>Mini-Disjuntor bipolar 63A, curva C, 5kA, 127/220Vca, referência Siemens, GE, Schneider ou equivalente</t>
  </si>
  <si>
    <t>Disjuntor termomagnetico bipolar 70 A, padrão DIN (Europeu - linha branca), curva C, corrente 5KA</t>
  </si>
  <si>
    <t>DISJUNTOR TRIPOLAR TIPO DIN, CORRENTE NOMINAL DE 16A - FORNECIMENTO E INSTALAÇÃO. AF_10/2020</t>
  </si>
  <si>
    <t>Disjuntor caixa moldada termomagnetico fixo, tripolar 200A, Icu: 50kA, 400/500Vca, referência Siemens, Soprano, Schneider ou equivalente</t>
  </si>
  <si>
    <t>DISJUNTOR TRIPOLAR TIPO DIN, CORRENTE NOMINAL DE 40A - FORNECIMENTO E INSTALAÇÃO. AF_10/2020</t>
  </si>
  <si>
    <t>DISPOSITIVO PROTETOR DE SURTO 220V OU 127V, 20 KA, TRIFASICO</t>
  </si>
  <si>
    <t>DISPOSITIVO DE PROTEÇÃO CONTRA SURTO, 1 POLO, SUPORTABILIDADE &amp;LT;= 4 KV, UN ATÉ 240V/415V, IIMP = 60 KA, CURVA DE ENSAIO 10/350µS - CLASSE 1</t>
  </si>
  <si>
    <t>Interruptor Diferencial Bipolar DR 25A, 30mA ? 6kA, referência Siemens, Schneider, WEG ou equivalente</t>
  </si>
  <si>
    <t>Interruptor Diferencial Bipolar DR 40A, 30mA ? 6kA, referência Siemens, Schneider, WEG ou equivalente</t>
  </si>
  <si>
    <t>SAIDA PARA ELETRODUTO MG2982 HORIZONTAL</t>
  </si>
  <si>
    <t>SAIDA HORIZONTAL PARA ELETROCALHA 1 1/4""</t>
  </si>
  <si>
    <t>Curva horizontal 100 x 75 mm para eletrocalha metálica, com ângulo 90° (ref.:mopa ou similar)</t>
  </si>
  <si>
    <t xml:space="preserve"> 15.018.0520-0 </t>
  </si>
  <si>
    <t>ELETROCALHA PERFURADA,COM TAMPA,TIPO "U",100X75MM,TRATAMENTO SUPERFICIAL PRE-ZINCADO A QUENTE,EXCLUSIVE CONEXOES,ACESSOR IOS E FIXACAO SUPERIOR.FORNECIMENTO E COLOCACAO</t>
  </si>
  <si>
    <t>Suporte vertical 150 x 150 mm para fixação de eletrocalha metálica (ref.: mopa ou similar)</t>
  </si>
  <si>
    <t xml:space="preserve"> 15.018.0756-0 </t>
  </si>
  <si>
    <t>TE HORIZONTAL,90º,PARA ELETROCALHA PERFURADA OU LISA,100X75M M.FORNECIMENTO E COLOCACAO</t>
  </si>
  <si>
    <t>EMENDA PARA ELETROCALHA TIPO U 100X100</t>
  </si>
  <si>
    <t>Terminal 100 x 75 mm, zincado, para eletrocalha metálica (ref. Mopa ou similar)</t>
  </si>
  <si>
    <t>ELETRODUTO FLEXÍVEL CORRUGADO REFORÇADO, PVC, DN 32 MM (1"), PARA CIRCUITOS TERMINAIS, INSTALADO EM FORRO - FORNECIMENTO E INSTALAÇÃO. AF_03/2023</t>
  </si>
  <si>
    <t>ELETRODUTO FLEXÍVEL CORRUGADO REFORÇADO, PVC, DN 25 MM (3/4"), PARA CIRCUITOS TERMINAIS, INSTALADO EM FORRO - FORNECIMENTO E INSTALAÇÃO. AF_03/2023</t>
  </si>
  <si>
    <t>ELETRODUTO GALVANIZADO CONFORME NBR13057 -  1 1/4´ COM ACESSÓRIOS</t>
  </si>
  <si>
    <t>Luminária de emergência, de sobrepor, tipo bloco autônomo, com autonomia de 1h, modelo LLE-LLEDDF, da KBR ou si</t>
  </si>
  <si>
    <t>BLOCO AUTÔNOMO DE ILUMINAÇÃO DE EMERGÊNCIA LED, COM AUTONOMIA MÍNIMA DE 3 HORAS, FLUXO LUMINOSO DE 2.000 ATÉ 3.000 LÚMENS, EQUIPADO COM 2 FARÓIS</t>
  </si>
  <si>
    <t>Soquete ou bocal de porcelana E27 de tempo, ref.MT-2233, marca Decorlux ou similar</t>
  </si>
  <si>
    <t>ARMAÇÃO SECUNDÁRIA, COM 1 ESTRIBO E 1 ISOLADOR - FORNECIMENTO E INSTALAÇÃO. AF_07/2020</t>
  </si>
  <si>
    <t>QUADRO DE MEDIÇÃO GERAL DE ENERGIA COM 16 MEDIDORES - FORNECIMENTO E INSTALAÇÃO. AF_10/2020</t>
  </si>
  <si>
    <t>Quadro de distribuição de embutir, em chapa de aço, para até 24 disjuntores, com barramento, padrão DIN, exclusive disjuntores -  Rev 01  03/2022</t>
  </si>
  <si>
    <t>Quadro de distribuição de embutir, em chapa de aço, para até 32 disjuntores, com barramento, padrão DIN, exclusive disjuntores</t>
  </si>
  <si>
    <t>QUADRO DE DISTRIBUIÇÃO DE ENERGIA EM CHAPA DE AÇO GALVANIZADO, DE EMBUTIR, COM BARRAMENTO TRIFÁSICO, PARA 30 DISJUNTORES DIN 150A - FORNECIMENTO E INSTALAÇÃO. AF_10/2020</t>
  </si>
  <si>
    <t>QUADRO DE DISTRIBUIÇÃO DE ENERGIA EM CHAPA DE AÇO GALVANIZADO, DE EMBUTIR, COM BARRAMENTO TRIFÁSICO, PARA 40 DISJUNTORES DIN 100A - FORNECIMENTO E INSTALAÇÃO. AF_10/2020</t>
  </si>
  <si>
    <t>ILUMINAÇÃO</t>
  </si>
  <si>
    <t>LUMINÁRIA LED RETANGULAR DE SOBREPOR COM DIFUSOR TRANSLÚCIDO, 4000 K, FLUXO LUMINOSO DE 3690 A 4800 LM, POTÊNCIA DE 35 W A 41 W</t>
  </si>
  <si>
    <t>LUMINARIA DE EMBUTIR PLAFON 18W LED BRANCO FRIO 22,5x22,5</t>
  </si>
  <si>
    <t>Luminária plafon (sobrepor) 40 x 40 - 36 W - 6000K - G- Light ou similar</t>
  </si>
  <si>
    <t>LUMINÁRIA LED REDONDA DE EMBUTIR PARA PAREDE OU PISO, ÁREA INTERNA OU EXTERNA, BIVOLT - POTÊNCIA 6 W</t>
  </si>
  <si>
    <t>LUMINARIA DE EMERGENCIA 30 LEDS BIVOLT LDE INTELBRAS</t>
  </si>
  <si>
    <t>SPDA</t>
  </si>
  <si>
    <t>Caixa de equipotencialização em aço 200x200x90mm, para embutir com tampa, com9 terminais, ref:TEL-901 ou similar (SPDA)</t>
  </si>
  <si>
    <t>CAIXA COM GRELHA RETANGULAR DE FERRO FUNDIDO, EM ALVENARIA COM BLOCOS DE CONCRETO, DIMENSÕES INTERNAS: 0,30 X 1,00 X 1,00. AF_12/2020</t>
  </si>
  <si>
    <t>HASTE ATERRAMENTO COBREADA 5/8"" x 2,40m 6715 670106 - MAGNET</t>
  </si>
  <si>
    <t>MASTRO 1 ½", COM 3 METROS, PARA SPDA - FORNECIMENTO E INSTALAÇÃO. AF_08/2023</t>
  </si>
  <si>
    <t>MINI CAPTOR PARA SPDA - FORNECIMENTO E INSTALAÇÃO. AF_08/2023</t>
  </si>
  <si>
    <t>CABO DE COBRE NU MEIO DURO 7 FIOS 35mm2</t>
  </si>
  <si>
    <t>CABO DE COBRE NU MEIO DURO 7 FIOS 50mm2</t>
  </si>
  <si>
    <t>ELETRODUTO PVC RÍGIDO, DIÂMETRO 40MM, COM 3 METROS, PARA SPDA - FORNECIMENTO E INSTALAÇÃO. AF_08/2023</t>
  </si>
  <si>
    <t>ISOLADOR, TIPO ROLDANA, PARA BAIXA TENSÃO - FORNECIMENTO E INSTALAÇÃO. AF_07/2020</t>
  </si>
  <si>
    <t>CLIMATIZAÇÃO</t>
  </si>
  <si>
    <t>TUBO EM COBRE FLEXÍVEL, DN 1/4", COM ISOLAMENTO, INSTALADO EM RAMAL DE ALIMENTAÇÃO DE AR CONDICIONADO COM CONDENSADORA CENTRAL - FORNECIMENTO E INSTALAÇÃO. AF_12/2015</t>
  </si>
  <si>
    <t>TUBO EM COBRE FLEXÍVEL, DN 3/8", COM ISOLAMENTO, INSTALADO EM FORRO, PARA RAMAL DE ALIMENTAÇÃO DE AR CONDICIONADO, INCLUSO FIXADOR. AF_11/2021</t>
  </si>
  <si>
    <t>TUBO EM COBRE FLEXÍVEL, DN 1/2", COM ISOLAMENTO, INSTALADO EM FORRO, PARA RAMAL DE ALIMENTAÇÃO DE AR CONDICIONADO, INCLUSO FIXADOR. AF_11/2021</t>
  </si>
  <si>
    <t>TUBO EM COBRE FLEXÍVEL, DN 5/8", COM ISOLAMENTO, INSTALADO EM RAMAL DE ALIMENTAÇÃO DE AR CONDICIONADO COM CONDENSADORA INDIVIDUAL - FORNECIMENTO E INSTALAÇÃO. AF_12/2015</t>
  </si>
  <si>
    <t>Cabo de cobre PP Cordplast 4 x 2,5 mm2, 450/750v - fornecimento e instalação</t>
  </si>
  <si>
    <t>CAIXA PARA ENCAIXE E INSTALACAO APARELHO AR CONDICIONADO</t>
  </si>
  <si>
    <t xml:space="preserve"> 15.005.0280-0 </t>
  </si>
  <si>
    <t>DUTO PARA EXAUSTAO DE AR/VENTILACAO,CHAVETADO EM CHAPA DE AC O GALVANIZADO,NAS DIVERSAS BITOLAS,CONFORME ABNT NBR 16401,I NCLUSIVE SUPORTES PINTADOS,GRELHAS,DIFUSORES EM ALUMINIO EXT RUDADO E DEMAIS ITENS NECESSARIOS.FORNECIMENTO E COLOCACAO</t>
  </si>
  <si>
    <t>DUTO FLEXIVEL DE ALUMINIO C/ ISOLAM. TERM.LA VIDRO 150MM 6""</t>
  </si>
  <si>
    <t>DUTO FLEXIVEL DE ALUMINIO C/ ISOLAM. TERM.LA VIDRO 100MM 4""</t>
  </si>
  <si>
    <t>Barra roscada bicromatizada ø 3/8" x 3000mm</t>
  </si>
  <si>
    <t>Fornecimento e instalação de porca sextavada 3/8" (ref vl 1.55 valemam ou similar)</t>
  </si>
  <si>
    <t>SUPORTE PARA 2 TUBOS HORIZONTAIS, ESPAÇADO A CADA 56 CM, EM PERFILADO COM COMPRIMENTO DE 25 CM FIXADO EM LAJE, POR METRO DE TUBULAÇÃO FIXADA. AF_09/2023</t>
  </si>
  <si>
    <t>EXAUSTOR CENTRIFUGO SIROCO TRIFASICO EC5-TN-3</t>
  </si>
  <si>
    <t>EXAUSTOR CENTRIFUGO SIROCO TRIFASICO MODELO EC4-TN</t>
  </si>
  <si>
    <t>CAIXA DE VENTILACAO PARA FORRO COLARINHO COM BOCAL CVM1800</t>
  </si>
  <si>
    <t>CAIXA DE VENTILACAO PARA FORRO CAB-250 - 220V - S&amp;P</t>
  </si>
  <si>
    <t>CAIXA DE VENTILACAO PARA FORRO MODELO: CAB-250N - 220V - S&amp;P</t>
  </si>
  <si>
    <t>EXAUSTOR AXIAL MULTIVAC MODELO MURO 150A</t>
  </si>
  <si>
    <t>DADOS E VOZ</t>
  </si>
  <si>
    <t>Curva horizontal 75 x 50 mm para eletrocalha metálica, com ângulo 90° (ref.: mopa ou similar)</t>
  </si>
  <si>
    <t>Fornecimento e instalação de eletrocalha metálica  75 x  50 x 3000 mm (ref. vl 3.01 ge 75/50 valemam ou similar)</t>
  </si>
  <si>
    <t>Suporte vertical  100 x 100 mm  para fixação de eletrocalha metálica ( ref.: Mopa ou similar)</t>
  </si>
  <si>
    <t>Tê horizontal 75 x 50 mm para eletrocalha metálica (ref. Mopa ou similar)</t>
  </si>
  <si>
    <t>EMENDA INTERNA PARA ELETROCALHA 50x50</t>
  </si>
  <si>
    <t>Terminal 75 x 50 mm para eletrocalha metalica (ref. vl 3.01-25 ge valemam ou similar)</t>
  </si>
  <si>
    <t>TOMADA PARA TV, TIPO PINO JACK, COM PLACA</t>
  </si>
  <si>
    <t>GASES MEDICINAIS</t>
  </si>
  <si>
    <t>TUBO EM COBRE RÍGIDO, DN 15 MM, CLASSE A, SEM ISOLAMENTO, INSTALADO EM RAMAL E SUB-RAMAL DE GÁS MEDICINAL - FORNECIMENTO E INSTALAÇÃO. AF_04/2022</t>
  </si>
  <si>
    <t>TÊ EM COBRE, DN 15 MM, SEM ANEL DE SOLDA, INSTALADO EM RAMAL E SUB-RAMAL DE GÁS MEDICINAL - FORNECIMENTO E INSTALAÇÃO. AF_04/2022</t>
  </si>
  <si>
    <t>COTOVELO EM COBRE, DN 15 MM, 90 GRAUS, SEM ANEL DE SOLDA, INSTALADO EM RAMAL E SUB-RAMAL DE GÁS MEDICINAL - FORNECIMENTO E INSTALAÇÃO. AF_04/2022</t>
  </si>
  <si>
    <t>LUVA EM COBRE, DN 15 MM, SEM ANEL DE SOLDA, INSTALADO EM RAMAL E SUB-RAMAL DE GÁS MEDICINAL - FORNECIMENTO E INSTALAÇÃO. AF_04/2022</t>
  </si>
  <si>
    <t xml:space="preserve"> 18.050.0100-0 </t>
  </si>
  <si>
    <t>PAINEL DE ALARME MEDICINAL AR COMPRIMIDO,OXIDO NITROSO,DIOXI DO DE CARBONO,OXIGENIO E VACUO.FORNECIMENTO E ASSENTAMENTO.( PARA INSTALACAO VIDE FAMILIA 15.014)</t>
  </si>
  <si>
    <t>Régua p/gás medicinal,em alumínio,dimensões: 850x220x70mm,com: 01 ponto p/ oxigênio, 01 ponto p/ ar comprimido, 01 ponto p/ vácuo, 01 ponto p/ óxido nitroso, 08 tomadas elétricas, mod.Square Line,VTC Vitatec ou similar</t>
  </si>
  <si>
    <t xml:space="preserve"> CPU2424 </t>
  </si>
  <si>
    <t>POSTO DE CONSUMO DE O2 OU AR VÁCUO OU N2O</t>
  </si>
  <si>
    <t>Central manifold para cilindros 2 x 2 para oxigênio, ar comprimido e óxido nitroso com serpentina e sem válvula de alta pressão</t>
  </si>
  <si>
    <t>FIXAÇÃO DE TUBOS HORIZONTAIS DE PVC ÁGUA/PVC ESGOTO/PVC PLUVIAL/CPVC/PPR/COBRE OU AÇO, DIÂMETROS MENORES OU IGUAIS A 40 MM, COM ABRAÇADEIRA METÁLICA RÍGIDA TIPO  D  COM PARAFUSO DE FIXAÇÃO 1 1/4", FIXADA DIRETAMENTE NA LAJE OU PAREDE. AF_09/2023</t>
  </si>
  <si>
    <t>URBANIZAÇÃO</t>
  </si>
  <si>
    <t>PAVIMENTAÇÃO E ACESSIBILIDADE</t>
  </si>
  <si>
    <t>PISO PODOTÁTIL DE ALERTA OU DIRECIONAL, DE CONCRETO, ASSENTADO SOBRE ARGAMASSA. AF_03/2024</t>
  </si>
  <si>
    <t>ASSENTAMENTO DE GUIA (MEIO-FIO) EM TRECHO CURVO, CONFECCIONADA EM CONCRETO PRÉ-FABRICADO, DIMENSÕES 100X15X13X20 CM (COMPRIMENTO X BASE INFERIOR X BASE SUPERIOR X ALTURA). AF_01/2024</t>
  </si>
  <si>
    <t>PLANTIO DE GRAMA ESMERALDA OU SÃO CARLOS OU CURITIBANA, EM PLACAS. AF_05/2022</t>
  </si>
  <si>
    <t>Limpeza/remoção de tintas em pisos e revestimentos</t>
  </si>
  <si>
    <t>Limpeza geral</t>
  </si>
  <si>
    <t>CONSTRUÇÃO DE UNIDADE BÁSICA DE SAÚDE</t>
  </si>
  <si>
    <t>MONTAGEM E DESMONTAGEM DE ANDAIME MODULAR FACHADEIRO, COM PISO METÁLICO, PARA EDIFÍCIOS COM MULTIPLOS PAVIMENTOS (EXCLUSIVE ANDAIME E LIMPEZA). AF_03/2024</t>
  </si>
  <si>
    <t>LOCACAO DE ANDAIME METALICO TIPO FACHADEIRO, PECAS COM APROXIMADAMENTE 1,20 M DE LARGURA E 2,0 M DE ALTURA, INCLUINDO DIAGONAIS EM X, BARRAS DE LIGACAO, SAPATAS E DEMAIS ITENS NECESSARIOS A MONTAGEM (NAO INCLUI INSTALACAO)</t>
  </si>
  <si>
    <t>M2XMES</t>
  </si>
  <si>
    <t>PRÓPRIO</t>
  </si>
  <si>
    <t>VIBRADOR DE IMERSÃO, DIÂMETRO DE PONTEIRA 45MM, MOTOR ELÉTRICO TRIFÁSICO POTÊNCIA DE 2 CV - CHI DIURNO. AF_06/2015</t>
  </si>
  <si>
    <t>VIBRADOR DE IMERSÃO, DIÂMETRO DE PONTEIRA 45MM, MOTOR ELÉTRICO TRIFÁSICO POTÊNCIA DE 2 CV - CHP DIURNO. AF_06/2015</t>
  </si>
  <si>
    <t>CONCRETO USINADO BOMBEAVEL, CLASSE DE RESISTENCIA C30, BRITA 0 E 1, SLUMP = 100 +/- 20 MM, COM BOMBEAMENTO (DISPONIBILIZACAO DE BOMBA), SEM O LANCAMENTO (NBR 8953)</t>
  </si>
  <si>
    <t xml:space="preserve"> C.06.000.022011 </t>
  </si>
  <si>
    <t>Laje pré-fabricada unidirecional em viga treliçada/lajota em EPS LT 12 (8 + 4) - SC = 200kgf/m²</t>
  </si>
  <si>
    <t xml:space="preserve"> B.01.000.010146 </t>
  </si>
  <si>
    <t xml:space="preserve"> B.01.000.010139 </t>
  </si>
  <si>
    <t xml:space="preserve"> C.06.000.022012 </t>
  </si>
  <si>
    <t>Laje pré-fabricada unidirecional em viga treliçada/lajota em EPS LT 16 (12 + 4) - SC = 300kgf/m²</t>
  </si>
  <si>
    <t>PINO DE ACO COM ARRUELA CONICA, DIAMETRO ARRUELA = *23* MM E COMP HASTE = *27* MM (ACAO INDIRETA)</t>
  </si>
  <si>
    <t>CENTO</t>
  </si>
  <si>
    <t>FITA DE PAPEL REFORCADA COM LAMINA DE METAL PARA REFORCO DE CANTOS DE CHAPA DE GESSO PARA DRYWALL</t>
  </si>
  <si>
    <t>PERFIL GUIA, FORMATO U, EM ACO ZINCADO, PARA ESTRUTURA PAREDE DRYWALL, E = 0,5 MM, 70 X 3000 MM (L X C)</t>
  </si>
  <si>
    <t>FITA DE PAPEL MICROPERFURADO, 50 X 150 MM, PARA TRATAMENTO DE JUNTAS DE CHAPA DE GESSO PARA DRYWALL</t>
  </si>
  <si>
    <t>PARAFUSO DRY WALL, EM ACO FOSFATIZADO, CABECA TROMBETA E PONTA AGULHA (TA), COMPRIMENTO 25 MM</t>
  </si>
  <si>
    <t>PARAFUSO DRY WALL, EM ACO ZINCADO, CABECA LENTILHA E PONTA BROCA (LB), LARGURA 4,2 MM, COMPRIMENTO 13 MM</t>
  </si>
  <si>
    <t>PERFIL MONTANTE, FORMATO C, EM ACO ZINCADO, PARA ESTRUTURA PAREDE DRYWALL, E = 0,5 MM, 70 X 3000 MM (L X C)</t>
  </si>
  <si>
    <t>MASSA DE REJUNTE EM PO PARA DRYWALL, A BASE DE GESSO, SECAGEM RAPIDA, PARA TRATAMENTO DE JUNTAS DE CHAPA DE GESSO (NECESSITA ADICAO DE AGUA)</t>
  </si>
  <si>
    <t>PLACA / CHAPA DE GESSO ACARTONADO, RESISTENTE A UMIDADE (RU), COR VERDE, E = 12,5 MM, 1200 X 2400 MM (L X C)</t>
  </si>
  <si>
    <t>Isolamento acústico c/ painel  em lã de vidro e = 50mm (isover-santa marina ref psi - 30/50mm ou similar)</t>
  </si>
  <si>
    <t>PLACA / CHAPA DE GESSO ACARTONADO, STANDARD (ST), COR BRANCA, E = 12,5 MM, 1200 X 2400 MM (L X C)</t>
  </si>
  <si>
    <t>RALO FOFO COM REQUADRO, QUADRADO 150 X 150 MM</t>
  </si>
  <si>
    <t>GRELHA FIXA, EM PVC BRANCA, QUADRADA, 150 X 150 MM, PARA RALOS E CAIXAS</t>
  </si>
  <si>
    <t>ADESIVO PARA PVC bisnaga de 75 gramas</t>
  </si>
  <si>
    <t>SOLUCAO LIMPADORA PARA PVC EMBALAGEM 200cc</t>
  </si>
  <si>
    <t>Curva 45º Vinilfort para coletor Esgotos, Junta Elástica Integrada, DN 200mm</t>
  </si>
  <si>
    <t>PASTA LUBRIFICANTE PARA TUBOS E CONEXOES COM JUNTA ELASTICA, EMBALAGEM DE *400* GR (USO EM PVC, ACO, POLIETILENO E OUTROS)</t>
  </si>
  <si>
    <t>ANEL BORRACHA, PARA TUBO PVC, REDE COLETOR ESGOTO, DN 200 MM (NBR 7362)</t>
  </si>
  <si>
    <t>CURVA PVC, BB, JE, 90 GRAUS, DN 200 MM, PARA TUBO CORRUGADO E/OU LISO, REDE COLETORA ESGOTO</t>
  </si>
  <si>
    <t>TARUGO ACO INOX 5/8" (50cm)</t>
  </si>
  <si>
    <t>POSTO DE CONSUMO DE O2 OU AR OU VÁCUO OU N2O SOMENTE O APARELHO, SEM INSTALAÇÃO</t>
  </si>
  <si>
    <t>46.03.080</t>
  </si>
  <si>
    <t>46.03.050</t>
  </si>
  <si>
    <t>50.05.312</t>
  </si>
  <si>
    <t>05.07.040</t>
  </si>
  <si>
    <t>23.08.242</t>
  </si>
  <si>
    <t>25.02.110</t>
  </si>
  <si>
    <t>24.02.460</t>
  </si>
  <si>
    <t>28.20.650</t>
  </si>
  <si>
    <t>28.01.550</t>
  </si>
  <si>
    <t>44.01.040</t>
  </si>
  <si>
    <t>44.01.850</t>
  </si>
  <si>
    <t>44.02.200</t>
  </si>
  <si>
    <t>44.03.300</t>
  </si>
  <si>
    <t>44.03.316</t>
  </si>
  <si>
    <t>45.03.110</t>
  </si>
  <si>
    <t>47.05.100</t>
  </si>
  <si>
    <t>48.02.300</t>
  </si>
  <si>
    <t>46.03.060</t>
  </si>
  <si>
    <t>46.03.038</t>
  </si>
  <si>
    <t>46.03.040</t>
  </si>
  <si>
    <t>46.01.040</t>
  </si>
  <si>
    <t>46.02.010</t>
  </si>
  <si>
    <t>46.05.020</t>
  </si>
  <si>
    <t>46.05.040</t>
  </si>
  <si>
    <t>46.01.070</t>
  </si>
  <si>
    <t>97.02.210</t>
  </si>
  <si>
    <t>97.02.198</t>
  </si>
  <si>
    <t>37.24.042</t>
  </si>
  <si>
    <t>38.04.080</t>
  </si>
  <si>
    <t>41.31.040</t>
  </si>
  <si>
    <t>41.11.712</t>
  </si>
  <si>
    <t>69.20.340</t>
  </si>
  <si>
    <t>02.02.150</t>
  </si>
  <si>
    <t>ADAPTAÇÃO SINAPI</t>
  </si>
  <si>
    <t>1334</t>
  </si>
  <si>
    <t>4777</t>
  </si>
  <si>
    <t>10966</t>
  </si>
  <si>
    <t>11977</t>
  </si>
  <si>
    <t>88240</t>
  </si>
  <si>
    <t>88278</t>
  </si>
  <si>
    <t>93287</t>
  </si>
  <si>
    <t>93288</t>
  </si>
  <si>
    <t>100716</t>
  </si>
  <si>
    <t>100719</t>
  </si>
  <si>
    <t>CHAPA DE ACO GROSSA, ASTM A36, E = 5/8" (15,88 MM) 124,49 KG/M2</t>
  </si>
  <si>
    <t>CANTONEIRA ACO ABAS IGUAIS (QUALQUER BITOLA), ESPESSURA ENTRE 1/8" E 1/4"</t>
  </si>
  <si>
    <t>PERFIL "U" SIMPLES, EM CHAPA DOBRADA DE ACO LAMINADO, E = 8 MM, H = 150 MM, L = 75 MM (16,97 KG/M)</t>
  </si>
  <si>
    <t>CHUMBADOR DE ACO ZINCADO, DIAMETRO 1/2", COMPRIMENTO 75 MM</t>
  </si>
  <si>
    <t>AJUDANTE DE ESTRUTURA METÁLICA COM ENCARGOS COMPLEMENTARES</t>
  </si>
  <si>
    <t>GUINDASTE HIDRÁULICO AUTOPROPELIDO, COM LANÇA TELESCÓPICA 40 M, CAPACIDADE MÁXIMA 60 T, POTÊNCIA 260 KW - CHP DIURNO. AF_03/2016</t>
  </si>
  <si>
    <t>GUINDASTE HIDRÁULICO AUTOPROPELIDO, COM LANÇA TELESCÓPICA 40 M, CAPACIDADE MÁXIMA 60 T, POTÊNCIA 260 KW - CHI DIURNO. AF_03/2016</t>
  </si>
  <si>
    <t>JATEAMENTO ABRASIVO COM GRANALHA DE AÇO EM PERFIL METÁLICO EM FÁBRICA. AF_01/2020</t>
  </si>
  <si>
    <t>PINTURA COM TINTA ALQUÍDICA DE FUNDO (TIPO ZARCÃO) PULVERIZADA SOBRE PERFIL METÁLICO EXECUTADO EM FÁBRICA (POR DEMÃO). AF_01/2020_PE</t>
  </si>
  <si>
    <t>SINAPI-I</t>
  </si>
  <si>
    <t>M2</t>
  </si>
  <si>
    <t>M3</t>
  </si>
  <si>
    <t>CDHU</t>
  </si>
  <si>
    <t>EDIFICAÇÃO</t>
  </si>
  <si>
    <t>2.1</t>
  </si>
  <si>
    <t>2.1.1</t>
  </si>
  <si>
    <t>2.1.2</t>
  </si>
  <si>
    <t>3.2</t>
  </si>
  <si>
    <t>3.2.1</t>
  </si>
  <si>
    <t>4.1</t>
  </si>
  <si>
    <t>4.1.1</t>
  </si>
  <si>
    <t>4.1.2</t>
  </si>
  <si>
    <t>4.1.3</t>
  </si>
  <si>
    <t>4.1.4</t>
  </si>
  <si>
    <t>4.1.5</t>
  </si>
  <si>
    <t>4.1.6</t>
  </si>
  <si>
    <t>4.2</t>
  </si>
  <si>
    <t>4.2.1</t>
  </si>
  <si>
    <t>4.2.2</t>
  </si>
  <si>
    <t>4.2.3</t>
  </si>
  <si>
    <t>4.2.4</t>
  </si>
  <si>
    <t>5.1</t>
  </si>
  <si>
    <t>5.1.1</t>
  </si>
  <si>
    <t>5.1.2</t>
  </si>
  <si>
    <t>5.1.3</t>
  </si>
  <si>
    <t>5.2</t>
  </si>
  <si>
    <t>5.2.1</t>
  </si>
  <si>
    <t>5.2.2</t>
  </si>
  <si>
    <t>5.3</t>
  </si>
  <si>
    <t>5.3.1</t>
  </si>
  <si>
    <t>5.3.2</t>
  </si>
  <si>
    <t>5.3.3</t>
  </si>
  <si>
    <t>6.1</t>
  </si>
  <si>
    <t>6.1.1</t>
  </si>
  <si>
    <t>6.1.2</t>
  </si>
  <si>
    <t>6.1.3</t>
  </si>
  <si>
    <t>3.2.2</t>
  </si>
  <si>
    <t>3.2.3</t>
  </si>
  <si>
    <t>7.1</t>
  </si>
  <si>
    <t>7.1.1</t>
  </si>
  <si>
    <t>7.2</t>
  </si>
  <si>
    <t>7.2.1</t>
  </si>
  <si>
    <t>7.2.2</t>
  </si>
  <si>
    <t>7.3</t>
  </si>
  <si>
    <t>7.3.1</t>
  </si>
  <si>
    <t>7.3.2</t>
  </si>
  <si>
    <t>9.1</t>
  </si>
  <si>
    <t>9.1.1</t>
  </si>
  <si>
    <t>9.2</t>
  </si>
  <si>
    <t>9.2.1</t>
  </si>
  <si>
    <t>9.2.2</t>
  </si>
  <si>
    <t>9.3</t>
  </si>
  <si>
    <t>9.3.1</t>
  </si>
  <si>
    <t>10.1</t>
  </si>
  <si>
    <t>11.1</t>
  </si>
  <si>
    <t>11.1.1</t>
  </si>
  <si>
    <t>12.1</t>
  </si>
  <si>
    <t>12.1.1</t>
  </si>
  <si>
    <t>12.1.2</t>
  </si>
  <si>
    <t>12.1.3</t>
  </si>
  <si>
    <t>12.1.4</t>
  </si>
  <si>
    <t>13.1</t>
  </si>
  <si>
    <t>13.1.1</t>
  </si>
  <si>
    <t>14.1</t>
  </si>
  <si>
    <t>14.1.1</t>
  </si>
  <si>
    <t>14.2</t>
  </si>
  <si>
    <t>14.2.2</t>
  </si>
  <si>
    <t>14.2.1</t>
  </si>
  <si>
    <t>14.3</t>
  </si>
  <si>
    <t>14.3.1</t>
  </si>
  <si>
    <t>14.3.2</t>
  </si>
  <si>
    <t>15.1</t>
  </si>
  <si>
    <t>16.1</t>
  </si>
  <si>
    <t>16.1.1</t>
  </si>
  <si>
    <t>16.2</t>
  </si>
  <si>
    <t>16.2.1</t>
  </si>
  <si>
    <t>16.2.2</t>
  </si>
  <si>
    <t>16.2.3</t>
  </si>
  <si>
    <t>16.2.4</t>
  </si>
  <si>
    <t>16.2.5</t>
  </si>
  <si>
    <t>16.2.6</t>
  </si>
  <si>
    <t>16.2.7</t>
  </si>
  <si>
    <t>16.3</t>
  </si>
  <si>
    <t>16.3.1</t>
  </si>
  <si>
    <t>16.3.2</t>
  </si>
  <si>
    <t>16.3.3</t>
  </si>
  <si>
    <t>16.3.4</t>
  </si>
  <si>
    <t>16.3.5</t>
  </si>
  <si>
    <t>16.3.6</t>
  </si>
  <si>
    <t>16.3.7</t>
  </si>
  <si>
    <t>16.3.8</t>
  </si>
  <si>
    <t>16.3.9</t>
  </si>
  <si>
    <t>16.3.10</t>
  </si>
  <si>
    <t>16.3.11</t>
  </si>
  <si>
    <t>17.1</t>
  </si>
  <si>
    <t>17.1.1</t>
  </si>
  <si>
    <t>17.1.2</t>
  </si>
  <si>
    <t>17.1.3</t>
  </si>
  <si>
    <t>17.1.4</t>
  </si>
  <si>
    <t>17.1.5</t>
  </si>
  <si>
    <t>17.1.6</t>
  </si>
  <si>
    <t>17.1.7</t>
  </si>
  <si>
    <t>17.1.8</t>
  </si>
  <si>
    <t>17.1.9</t>
  </si>
  <si>
    <t>17.1.10</t>
  </si>
  <si>
    <t>17.1.11</t>
  </si>
  <si>
    <t>17.1.12</t>
  </si>
  <si>
    <t>17.2</t>
  </si>
  <si>
    <t>17.2.1</t>
  </si>
  <si>
    <t>17.2.2</t>
  </si>
  <si>
    <t>17.2.3</t>
  </si>
  <si>
    <t>17.2.4</t>
  </si>
  <si>
    <t>17.2.5</t>
  </si>
  <si>
    <t>17.2.6</t>
  </si>
  <si>
    <t>18.1</t>
  </si>
  <si>
    <t>18.1.1</t>
  </si>
  <si>
    <t>18.1.2</t>
  </si>
  <si>
    <t>18.1.3</t>
  </si>
  <si>
    <t>18.1.4</t>
  </si>
  <si>
    <t>18.1.5</t>
  </si>
  <si>
    <t>18.1.6</t>
  </si>
  <si>
    <t>18.1.7</t>
  </si>
  <si>
    <t>18.1.8</t>
  </si>
  <si>
    <t>18.1.9</t>
  </si>
  <si>
    <t>18.1.10</t>
  </si>
  <si>
    <t>18.1.11</t>
  </si>
  <si>
    <t>18.1.12</t>
  </si>
  <si>
    <t>18.1.13</t>
  </si>
  <si>
    <t>18.1.14</t>
  </si>
  <si>
    <t>18.1.15</t>
  </si>
  <si>
    <t>18.1.16</t>
  </si>
  <si>
    <t>18.1.17</t>
  </si>
  <si>
    <t>18.1.18</t>
  </si>
  <si>
    <t>18.1.19</t>
  </si>
  <si>
    <t>18.1.20</t>
  </si>
  <si>
    <t>18.1.21</t>
  </si>
  <si>
    <t>19.1</t>
  </si>
  <si>
    <t>19.1.1</t>
  </si>
  <si>
    <t>19.1.2</t>
  </si>
  <si>
    <t>19.1.3</t>
  </si>
  <si>
    <t>19.1.4</t>
  </si>
  <si>
    <t>19.1.5</t>
  </si>
  <si>
    <t>19.1.6</t>
  </si>
  <si>
    <t>19.1.7</t>
  </si>
  <si>
    <t>19.1.8</t>
  </si>
  <si>
    <t>19.1.9</t>
  </si>
  <si>
    <t>20.1</t>
  </si>
  <si>
    <t>21.1</t>
  </si>
  <si>
    <t>SIURB EDIF</t>
  </si>
  <si>
    <t>02.08.020</t>
  </si>
  <si>
    <t>Placa de identificação para obra</t>
  </si>
  <si>
    <t xml:space="preserve"> 1.1.10</t>
  </si>
  <si>
    <t xml:space="preserve"> 1.1.11</t>
  </si>
  <si>
    <t>LIMPEZA</t>
  </si>
  <si>
    <t>10080073</t>
  </si>
  <si>
    <t>SIFÃO TIPO PESADO, METAL CROMADO - 1"X2"</t>
  </si>
  <si>
    <t>8.1.1</t>
  </si>
  <si>
    <t>8.1.2</t>
  </si>
  <si>
    <t>8.1.3</t>
  </si>
  <si>
    <t>15.1.1</t>
  </si>
  <si>
    <t>20.1.1</t>
  </si>
  <si>
    <t>20.1.2</t>
  </si>
  <si>
    <t>21.1.1</t>
  </si>
  <si>
    <t>21.1.2</t>
  </si>
  <si>
    <t>Próprio (ADAPTAÇÃO SINAPI)</t>
  </si>
  <si>
    <t>17010074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</si>
  <si>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</si>
  <si>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</si>
  <si>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</si>
  <si>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</si>
  <si>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</si>
  <si>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</si>
  <si>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</si>
  <si>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</si>
  <si>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</si>
  <si>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</si>
  <si>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</si>
  <si>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</si>
  <si>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</si>
  <si>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</si>
  <si>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3.1</t>
  </si>
  <si>
    <t>3.1.1</t>
  </si>
  <si>
    <t>3.1.2</t>
  </si>
  <si>
    <t>3.1.3</t>
  </si>
  <si>
    <t>3.1.4</t>
  </si>
  <si>
    <t>3.1.5</t>
  </si>
  <si>
    <t>3.1.6</t>
  </si>
  <si>
    <t>3.1.7</t>
  </si>
  <si>
    <t>3.2.4</t>
  </si>
  <si>
    <t>3.2.5</t>
  </si>
  <si>
    <t>3.2.6</t>
  </si>
  <si>
    <t>3.2.7</t>
  </si>
  <si>
    <t>3.2.8</t>
  </si>
  <si>
    <t>3.2.9</t>
  </si>
  <si>
    <t>3.2.10</t>
  </si>
  <si>
    <t>3.3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</si>
  <si>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</si>
  <si>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</si>
  <si>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</si>
  <si>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</si>
  <si>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</si>
  <si>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</si>
  <si>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</si>
  <si>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</si>
  <si>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3.3.9</t>
  </si>
  <si>
    <t>3.3.10</t>
  </si>
  <si>
    <t>3.3.11</t>
  </si>
  <si>
    <t>3.4</t>
  </si>
  <si>
    <t>3.4.1</t>
  </si>
  <si>
    <t>4.3</t>
  </si>
  <si>
    <t>4.3.1</t>
  </si>
  <si>
    <t>4.3.2</t>
  </si>
  <si>
    <t>4.3.3</t>
  </si>
  <si>
    <t>7.1.1.1</t>
  </si>
  <si>
    <t>7.1.1.2</t>
  </si>
  <si>
    <t>7.1.1.3</t>
  </si>
  <si>
    <t>7.1.1.4</t>
  </si>
  <si>
    <t>7.1.1.5</t>
  </si>
  <si>
    <t>7.2.2.1</t>
  </si>
  <si>
    <t>7.2.1.1</t>
  </si>
  <si>
    <t>7.2.1.2</t>
  </si>
  <si>
    <t>7.2.1.3</t>
  </si>
  <si>
    <t>7.2.1.4</t>
  </si>
  <si>
    <t>7.2.1.5</t>
  </si>
  <si>
    <t>7.2.1.6</t>
  </si>
  <si>
    <t>7.2.2.2</t>
  </si>
  <si>
    <t>7.2.2.3</t>
  </si>
  <si>
    <t>7.3.1.1</t>
  </si>
  <si>
    <t>7.3.2.1</t>
  </si>
  <si>
    <t>7.3.2.2</t>
  </si>
  <si>
    <t>7.3.2.3</t>
  </si>
  <si>
    <t>7.3.2.4</t>
  </si>
  <si>
    <t>7.3.2.5</t>
  </si>
  <si>
    <t>7.3.2.6</t>
  </si>
  <si>
    <t>7.3.2.7</t>
  </si>
  <si>
    <t>7.3.2.8</t>
  </si>
  <si>
    <t>7.3.2.9</t>
  </si>
  <si>
    <t>8.1</t>
  </si>
  <si>
    <t>8.2</t>
  </si>
  <si>
    <t>8.2.1</t>
  </si>
  <si>
    <t>9.1.2</t>
  </si>
  <si>
    <t>12.1.5</t>
  </si>
  <si>
    <t>12.2</t>
  </si>
  <si>
    <t>12.2.1</t>
  </si>
  <si>
    <t>12.2.2</t>
  </si>
  <si>
    <t>12.3</t>
  </si>
  <si>
    <t>12.3.1</t>
  </si>
  <si>
    <t>12.3.2</t>
  </si>
  <si>
    <t>13.1.2</t>
  </si>
  <si>
    <t>14.2.3</t>
  </si>
  <si>
    <t>14.2.4</t>
  </si>
  <si>
    <t>14.2.5</t>
  </si>
  <si>
    <t>14.2.6</t>
  </si>
  <si>
    <t>14.2.7</t>
  </si>
  <si>
    <t>14.3.3</t>
  </si>
  <si>
    <t>14.3.4</t>
  </si>
  <si>
    <t>14.3.5</t>
  </si>
  <si>
    <t>14.3.6</t>
  </si>
  <si>
    <t>14.3.7</t>
  </si>
  <si>
    <t>14.3.8</t>
  </si>
  <si>
    <t>14.3.9</t>
  </si>
  <si>
    <t>14.3.10</t>
  </si>
  <si>
    <t>14.3.11</t>
  </si>
  <si>
    <t>14.3.12</t>
  </si>
  <si>
    <t>14.3.13</t>
  </si>
  <si>
    <t>14.3.14</t>
  </si>
  <si>
    <t>14.3.15</t>
  </si>
  <si>
    <t>15.1.2</t>
  </si>
  <si>
    <t>15.1.3</t>
  </si>
  <si>
    <t>15.1.4</t>
  </si>
  <si>
    <t>15.1.5</t>
  </si>
  <si>
    <t>15.1.6</t>
  </si>
  <si>
    <t>15.1.7</t>
  </si>
  <si>
    <t>15.1.8</t>
  </si>
  <si>
    <t>15.1.9</t>
  </si>
  <si>
    <t>15.1.10</t>
  </si>
  <si>
    <t>15.1.11</t>
  </si>
  <si>
    <t>15.1.12</t>
  </si>
  <si>
    <t>15.1.13</t>
  </si>
  <si>
    <t>15.1.14</t>
  </si>
  <si>
    <t>15.1.15</t>
  </si>
  <si>
    <t>15.1.16</t>
  </si>
  <si>
    <t>15.1.17</t>
  </si>
  <si>
    <t>15.1.18</t>
  </si>
  <si>
    <t>15.1.19</t>
  </si>
  <si>
    <t>15.1.20</t>
  </si>
  <si>
    <t>15.1.21</t>
  </si>
  <si>
    <t>15.1.22</t>
  </si>
  <si>
    <t>15.1.23</t>
  </si>
  <si>
    <t>15.1.24</t>
  </si>
  <si>
    <t>15.1.25</t>
  </si>
  <si>
    <t>15.1.26</t>
  </si>
  <si>
    <t>15.1.27</t>
  </si>
  <si>
    <t>15.1.28</t>
  </si>
  <si>
    <t>15.1.29</t>
  </si>
  <si>
    <t>15.1.30</t>
  </si>
  <si>
    <t>15.1.31</t>
  </si>
  <si>
    <t>15.1.32</t>
  </si>
  <si>
    <t>15.1.33</t>
  </si>
  <si>
    <t>15.1.34</t>
  </si>
  <si>
    <t>15.1.35</t>
  </si>
  <si>
    <t>15.1.36</t>
  </si>
  <si>
    <t>15.1.37</t>
  </si>
  <si>
    <t>15.1.38</t>
  </si>
  <si>
    <t>15.1.39</t>
  </si>
  <si>
    <t>15.1.40</t>
  </si>
  <si>
    <t>15.1.41</t>
  </si>
  <si>
    <t>15.1.42</t>
  </si>
  <si>
    <t>15.1.43</t>
  </si>
  <si>
    <t>15.1.44</t>
  </si>
  <si>
    <t>15.1.45</t>
  </si>
  <si>
    <t>15.1.46</t>
  </si>
  <si>
    <t>15.2</t>
  </si>
  <si>
    <t>15.2.1</t>
  </si>
  <si>
    <t>15.2.2</t>
  </si>
  <si>
    <t>15.2.3</t>
  </si>
  <si>
    <t>15.2.4</t>
  </si>
  <si>
    <t>15.2.5</t>
  </si>
  <si>
    <t>15.2.6</t>
  </si>
  <si>
    <t>15.2.7</t>
  </si>
  <si>
    <t>15.2.8</t>
  </si>
  <si>
    <t>15.2.9</t>
  </si>
  <si>
    <t>15.2.10</t>
  </si>
  <si>
    <t>15.2.11</t>
  </si>
  <si>
    <t>15.2.12</t>
  </si>
  <si>
    <t>15.2.13</t>
  </si>
  <si>
    <t>15.2.14</t>
  </si>
  <si>
    <t>15.2.15</t>
  </si>
  <si>
    <t>15.2.16</t>
  </si>
  <si>
    <t>15.2.17</t>
  </si>
  <si>
    <t>15.2.18</t>
  </si>
  <si>
    <t>15.2.19</t>
  </si>
  <si>
    <t>15.2.20</t>
  </si>
  <si>
    <t>15.2.21</t>
  </si>
  <si>
    <t>15.2.22</t>
  </si>
  <si>
    <t>15.2.23</t>
  </si>
  <si>
    <t>15.2.24</t>
  </si>
  <si>
    <t>15.2.25</t>
  </si>
  <si>
    <t>15.2.26</t>
  </si>
  <si>
    <t>15.2.27</t>
  </si>
  <si>
    <t>15.2.28</t>
  </si>
  <si>
    <t>15.2.29</t>
  </si>
  <si>
    <t>15.2.30</t>
  </si>
  <si>
    <t>15.2.31</t>
  </si>
  <si>
    <t>15.2.32</t>
  </si>
  <si>
    <t>15.2.33</t>
  </si>
  <si>
    <t>15.2.34</t>
  </si>
  <si>
    <t>15.2.35</t>
  </si>
  <si>
    <t>15.2.36</t>
  </si>
  <si>
    <t>15.2.37</t>
  </si>
  <si>
    <t>15.2.38</t>
  </si>
  <si>
    <t>15.2.39</t>
  </si>
  <si>
    <t>15.2.40</t>
  </si>
  <si>
    <t>15.2.41</t>
  </si>
  <si>
    <t>15.2.42</t>
  </si>
  <si>
    <t>15.2.43</t>
  </si>
  <si>
    <t>15.3</t>
  </si>
  <si>
    <t>15.3.1</t>
  </si>
  <si>
    <t>15.3.2</t>
  </si>
  <si>
    <t>15.3.3</t>
  </si>
  <si>
    <t>15.3.4</t>
  </si>
  <si>
    <t>15.3.5</t>
  </si>
  <si>
    <t>15.3.6</t>
  </si>
  <si>
    <t>15.3.7</t>
  </si>
  <si>
    <t>15.3.8</t>
  </si>
  <si>
    <t>15.3.9</t>
  </si>
  <si>
    <t>15.3.10</t>
  </si>
  <si>
    <t>15.3.11</t>
  </si>
  <si>
    <t>15.3.12</t>
  </si>
  <si>
    <t>15.3.13</t>
  </si>
  <si>
    <t>15.3.14</t>
  </si>
  <si>
    <t>15.3.15</t>
  </si>
  <si>
    <t>15.3.16</t>
  </si>
  <si>
    <t>15.3.17</t>
  </si>
  <si>
    <t>15.3.18</t>
  </si>
  <si>
    <t>15.4</t>
  </si>
  <si>
    <t>15.4.1</t>
  </si>
  <si>
    <t>15.4.2</t>
  </si>
  <si>
    <t>15.4.3</t>
  </si>
  <si>
    <t>15.4.4</t>
  </si>
  <si>
    <t>15.4.5</t>
  </si>
  <si>
    <t>15.4.6</t>
  </si>
  <si>
    <t>15.4.7</t>
  </si>
  <si>
    <t>15.4.8</t>
  </si>
  <si>
    <t>15.4.9</t>
  </si>
  <si>
    <t>15.4.10</t>
  </si>
  <si>
    <t>16.1.2</t>
  </si>
  <si>
    <t>16.1.3</t>
  </si>
  <si>
    <t>16.1.4</t>
  </si>
  <si>
    <t>16.1.5</t>
  </si>
  <si>
    <t>16.1.6</t>
  </si>
  <si>
    <t>16.1.7</t>
  </si>
  <si>
    <t>16.1.8</t>
  </si>
  <si>
    <t>16.1.9</t>
  </si>
  <si>
    <t>16.1.10</t>
  </si>
  <si>
    <t>16.1.11</t>
  </si>
  <si>
    <t>16.1.12</t>
  </si>
  <si>
    <t>16.1.13</t>
  </si>
  <si>
    <t>16.1.14</t>
  </si>
  <si>
    <t>16.1.15</t>
  </si>
  <si>
    <t>16.1.16</t>
  </si>
  <si>
    <t>16.1.17</t>
  </si>
  <si>
    <t>16.1.18</t>
  </si>
  <si>
    <t>16.1.19</t>
  </si>
  <si>
    <t>16.1.20</t>
  </si>
  <si>
    <t>16.1.21</t>
  </si>
  <si>
    <t>16.1.22</t>
  </si>
  <si>
    <t>16.1.23</t>
  </si>
  <si>
    <t>16.1.24</t>
  </si>
  <si>
    <t>16.1.25</t>
  </si>
  <si>
    <t>16.1.26</t>
  </si>
  <si>
    <t>16.1.27</t>
  </si>
  <si>
    <t>16.1.28</t>
  </si>
  <si>
    <t>16.1.29</t>
  </si>
  <si>
    <t>16.1.30</t>
  </si>
  <si>
    <t>16.1.31</t>
  </si>
  <si>
    <t>16.1.32</t>
  </si>
  <si>
    <t>16.1.33</t>
  </si>
  <si>
    <t>16.1.34</t>
  </si>
  <si>
    <t>16.1.35</t>
  </si>
  <si>
    <t>16.1.36</t>
  </si>
  <si>
    <t>16.1.37</t>
  </si>
  <si>
    <t>16.1.38</t>
  </si>
  <si>
    <t>16.1.39</t>
  </si>
  <si>
    <t>16.1.40</t>
  </si>
  <si>
    <t>16.1.41</t>
  </si>
  <si>
    <t>16.1.42</t>
  </si>
  <si>
    <t>16.1.43</t>
  </si>
  <si>
    <t>16.1.44</t>
  </si>
  <si>
    <t>16.1.45</t>
  </si>
  <si>
    <t>16.1.46</t>
  </si>
  <si>
    <t>16.1.47</t>
  </si>
  <si>
    <t>16.1.48</t>
  </si>
  <si>
    <t>16.1.49</t>
  </si>
  <si>
    <t>16.1.50</t>
  </si>
  <si>
    <t>16.1.51</t>
  </si>
  <si>
    <t>16.1.52</t>
  </si>
  <si>
    <t>16.1.53</t>
  </si>
  <si>
    <t>16.1.54</t>
  </si>
  <si>
    <t>16.1.55</t>
  </si>
  <si>
    <t>16.1.56</t>
  </si>
  <si>
    <t>16.1.57</t>
  </si>
  <si>
    <t>16.1.58</t>
  </si>
  <si>
    <t>16.1.59</t>
  </si>
  <si>
    <t>16.1.60</t>
  </si>
  <si>
    <t>16.1.61</t>
  </si>
  <si>
    <t>16.1.62</t>
  </si>
  <si>
    <t>16.1.63</t>
  </si>
  <si>
    <t>16.1.64</t>
  </si>
  <si>
    <t>16.1.65</t>
  </si>
  <si>
    <t>16.1.66</t>
  </si>
  <si>
    <t>16.1.67</t>
  </si>
  <si>
    <t>16.1.68</t>
  </si>
  <si>
    <t>16.1.69</t>
  </si>
  <si>
    <t>16.1.70</t>
  </si>
  <si>
    <t>16.1.71</t>
  </si>
  <si>
    <t>16.1.72</t>
  </si>
  <si>
    <t>16.1.73</t>
  </si>
  <si>
    <t>16.1.74</t>
  </si>
  <si>
    <t>16.1.75</t>
  </si>
  <si>
    <t>16.1.76</t>
  </si>
  <si>
    <t>16.1.77</t>
  </si>
  <si>
    <t>16.1.78</t>
  </si>
  <si>
    <t>16.1.79</t>
  </si>
  <si>
    <t>16.1.80</t>
  </si>
  <si>
    <t>16.1.81</t>
  </si>
  <si>
    <t>16.1.82</t>
  </si>
  <si>
    <t>16.1.83</t>
  </si>
  <si>
    <t>16.1.84</t>
  </si>
  <si>
    <t>16.1.85</t>
  </si>
  <si>
    <t>16.1.86</t>
  </si>
  <si>
    <t>16.1.87</t>
  </si>
  <si>
    <t>16.1.88</t>
  </si>
  <si>
    <t>16.2.8</t>
  </si>
  <si>
    <t>20.2</t>
  </si>
  <si>
    <t>20.2.1</t>
  </si>
  <si>
    <t>UBS JD VITAPOLIS</t>
  </si>
  <si>
    <t>RUA GAIVOTA, 160</t>
  </si>
  <si>
    <t>DER-ES</t>
  </si>
  <si>
    <t>10.1.1</t>
  </si>
  <si>
    <t>10.1.2</t>
  </si>
  <si>
    <t>10.1.3</t>
  </si>
  <si>
    <t>PISO EXTERNO</t>
  </si>
  <si>
    <t>LASTRO COM MATERIAL GRANULAR, APLICADO EM PISOS OU LAJES SOBRE SOLO, ESPESSURA DE *5 CM*. AF_01/2024</t>
  </si>
  <si>
    <t>54.01.210</t>
  </si>
  <si>
    <t>Base de brita graduada</t>
  </si>
  <si>
    <t>92398</t>
  </si>
  <si>
    <t>EXECUÇÃO DE PAVIMENTO EM PISO INTERTRAVADO, COM BLOCO RETANGULAR COR NATURAL DE 20 X 10 CM, ESPESSURA 8 CM. AF_10/2022</t>
  </si>
  <si>
    <t>92392</t>
  </si>
  <si>
    <t>EXECUÇÃO DE PAVIMENTO EM PISO INTERTRAVADO, COM BLOCO PISOGRAMA DE 35 X 15 CM, ESPESSURA 8 CM. AF_10/2022</t>
  </si>
  <si>
    <t>10.1.4</t>
  </si>
  <si>
    <t>10.1.5</t>
  </si>
  <si>
    <t>20.2.2</t>
  </si>
  <si>
    <t>98503</t>
  </si>
  <si>
    <t>PLANTIO DE GRAMA EM PAVIMENTO CONCREGRAMA. AF_07/2024</t>
  </si>
  <si>
    <t>SINAPI (04/2025) - CPOS/CDHU 197 - SBC (01/2025) - ORSE (01/2025) - DER ES (02/2025) - EMOP (11/2024)  - SIURB (01/2025) - FDE (04/2025)</t>
  </si>
  <si>
    <t>20.1.3</t>
  </si>
  <si>
    <t>94294</t>
  </si>
  <si>
    <t>EXECUÇÃO DE ESCORAS DE CONCRETO PARA CONTENÇÃO DE GUIAS PRÉ-FABRICADAS. AF_01/2024</t>
  </si>
  <si>
    <t>20.1.4</t>
  </si>
  <si>
    <t>94281</t>
  </si>
  <si>
    <t>EXECUÇÃO DE SARJETA DE CONCRETO USINADO, MOLDADA IN LOCO EM TRECHO RETO, 30 CM BASE X 15 CM ALTURA. AF_01/2024</t>
  </si>
  <si>
    <t>20.1.5</t>
  </si>
  <si>
    <t>Mapa tátil em ferro fundido medindo 60 x 50cm, com suporte em chapa em ferro 1" e tubo de ferro galvanizado ø=4", pintados e placa em granito cinza andorinha</t>
  </si>
  <si>
    <t>XX,XX%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</si>
</sst>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0.0000"/>
    <numFmt numFmtId="166" formatCode="_(&quot;R$ &quot;* #,##0.00_);_(&quot;R$ &quot;* \(#,##0.00\);_(&quot;R$ &quot;* \-??_);_(@_)"/>
    <numFmt numFmtId="167" formatCode="&quot;R$&quot;\ #,##0.00"/>
    <numFmt numFmtId="168" formatCode="00"/>
    <numFmt numFmtId="169" formatCode="&quot;MÊS&quot;\ ##"/>
    <numFmt numFmtId="170" formatCode="_-* #,##0.00_-;\-* #,##0.00_-;_-* &quot;-&quot;??_-;_-@"/>
    <numFmt numFmtId="171" formatCode="_(* #,##0.00_);_(* \(#,##0.00\);_(* &quot;-&quot;??_);_(@_)"/>
    <numFmt numFmtId="172" formatCode="##,##0.00\ &quot;m2&quot;"/>
    <numFmt numFmtId="173" formatCode="&quot;R$ &quot;#,##0.00\ &quot;/ m2&quot;"/>
    <numFmt numFmtId="174" formatCode="&quot;R$ &quot;\ #,##0.00\ &quot;/&quot;\ &quot;m2&quot;"/>
    <numFmt numFmtId="175" formatCode="&quot;R$ &quot;#,##0.00"/>
    <numFmt numFmtId="176" formatCode="_(&quot;R$ &quot;* #,##0.0000_);_(&quot;R$ &quot;* \(#,##0.0000\);_(&quot;R$ &quot;* \-??_);_(@_)"/>
    <numFmt numFmtId="177" formatCode="0.0000000"/>
  </numFmts>
  <fonts count="6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b/>
      <sz val="11"/>
      <color theme="0"/>
      <name val="Arial"/>
      <family val="2"/>
    </font>
    <font>
      <sz val="14"/>
      <color theme="1"/>
      <name val="Arial"/>
      <family val="2"/>
    </font>
    <font>
      <b/>
      <sz val="12"/>
      <color theme="0"/>
      <name val="Arial"/>
      <family val="2"/>
    </font>
    <font>
      <sz val="15"/>
      <color theme="1"/>
      <name val="Arial"/>
      <family val="2"/>
    </font>
    <font>
      <b/>
      <sz val="15"/>
      <color theme="0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24"/>
      <name val="Arial"/>
      <family val="2"/>
    </font>
    <font>
      <b/>
      <shadow/>
      <sz val="14"/>
      <name val="Arial"/>
      <family val="2"/>
    </font>
    <font>
      <shadow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color rgb="FF000000"/>
      <name val="Arial"/>
      <family val="2"/>
    </font>
    <font>
      <b/>
      <sz val="16"/>
      <name val="Arial"/>
      <family val="2"/>
    </font>
    <font>
      <sz val="16"/>
      <color rgb="FF000000"/>
      <name val="Arial"/>
      <family val="2"/>
    </font>
    <font>
      <b/>
      <sz val="14"/>
      <color theme="2"/>
      <name val="Arial"/>
      <family val="2"/>
    </font>
    <font>
      <sz val="16"/>
      <color theme="1"/>
      <name val="Arial"/>
      <family val="2"/>
    </font>
    <font>
      <sz val="14"/>
      <name val="Arial"/>
      <family val="2"/>
    </font>
    <font>
      <b/>
      <shadow/>
      <sz val="16"/>
      <name val="Arial"/>
      <family val="2"/>
    </font>
    <font>
      <shadow/>
      <sz val="16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8"/>
      <name val="Arial"/>
      <family val="2"/>
    </font>
    <font>
      <b/>
      <sz val="18"/>
      <color theme="1"/>
      <name val="Arial"/>
      <family val="2"/>
    </font>
    <font>
      <b/>
      <sz val="22"/>
      <name val="Arial"/>
      <family val="2"/>
    </font>
    <font>
      <b/>
      <sz val="11.5"/>
      <name val="Arial"/>
      <family val="2"/>
    </font>
    <font>
      <b/>
      <sz val="36"/>
      <name val="Arial"/>
      <family val="2"/>
    </font>
    <font>
      <b/>
      <shadow/>
      <sz val="22"/>
      <name val="Arial"/>
      <family val="2"/>
    </font>
    <font>
      <sz val="10"/>
      <color rgb="FF000000"/>
      <name val="Arial"/>
      <family val="2"/>
    </font>
    <font>
      <b/>
      <shadow/>
      <sz val="10"/>
      <name val="Arial"/>
      <family val="2"/>
    </font>
    <font>
      <b/>
      <sz val="10"/>
      <color indexed="10"/>
      <name val="Arial"/>
      <family val="2"/>
    </font>
    <font>
      <b/>
      <sz val="8"/>
      <color indexed="8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F243E"/>
        <bgColor rgb="FF0F243E"/>
      </patternFill>
    </fill>
    <fill>
      <patternFill patternType="solid">
        <fgColor rgb="FFC6D9F0"/>
        <bgColor rgb="FFC6D9F0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rgb="FF0F243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F243E"/>
      </patternFill>
    </fill>
  </fills>
  <borders count="1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rgb="FF000000"/>
      </top>
      <bottom style="thin">
        <color indexed="64"/>
      </bottom>
      <diagonal/>
    </border>
    <border>
      <left/>
      <right style="medium">
        <color indexed="64"/>
      </right>
      <top style="hair">
        <color rgb="FF000000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rgb="FF000000"/>
      </left>
      <right style="medium">
        <color indexed="64"/>
      </right>
      <top style="hair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hair">
        <color rgb="FF000000"/>
      </bottom>
      <diagonal/>
    </border>
    <border>
      <left/>
      <right style="medium">
        <color rgb="FF000000"/>
      </right>
      <top style="thin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medium">
        <color rgb="FF000000"/>
      </right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9" fillId="0" borderId="5"/>
    <xf numFmtId="43" fontId="19" fillId="0" borderId="5" applyFont="0" applyFill="0" applyBorder="0" applyAlignment="0" applyProtection="0"/>
    <xf numFmtId="0" fontId="2" fillId="0" borderId="5"/>
    <xf numFmtId="0" fontId="22" fillId="0" borderId="5"/>
    <xf numFmtId="171" fontId="22" fillId="0" borderId="5" applyFont="0" applyFill="0" applyBorder="0" applyAlignment="0" applyProtection="0"/>
    <xf numFmtId="43" fontId="2" fillId="0" borderId="5" applyFont="0" applyFill="0" applyBorder="0" applyAlignment="0" applyProtection="0"/>
    <xf numFmtId="0" fontId="24" fillId="0" borderId="5"/>
    <xf numFmtId="0" fontId="25" fillId="0" borderId="5"/>
    <xf numFmtId="0" fontId="7" fillId="0" borderId="5"/>
    <xf numFmtId="0" fontId="27" fillId="0" borderId="5"/>
    <xf numFmtId="171" fontId="27" fillId="0" borderId="5" applyFont="0" applyFill="0" applyBorder="0" applyAlignment="0" applyProtection="0"/>
    <xf numFmtId="9" fontId="27" fillId="0" borderId="5" applyFont="0" applyFill="0" applyBorder="0" applyAlignment="0" applyProtection="0"/>
    <xf numFmtId="0" fontId="32" fillId="0" borderId="5"/>
    <xf numFmtId="0" fontId="1" fillId="0" borderId="5"/>
    <xf numFmtId="43" fontId="1" fillId="0" borderId="5" applyFont="0" applyFill="0" applyBorder="0" applyAlignment="0" applyProtection="0"/>
    <xf numFmtId="0" fontId="7" fillId="0" borderId="5"/>
    <xf numFmtId="171" fontId="7" fillId="0" borderId="5" applyFont="0" applyFill="0" applyBorder="0" applyAlignment="0" applyProtection="0"/>
    <xf numFmtId="9" fontId="7" fillId="0" borderId="5" applyFont="0" applyFill="0" applyBorder="0" applyAlignment="0" applyProtection="0"/>
    <xf numFmtId="44" fontId="33" fillId="0" borderId="0" applyFont="0" applyFill="0" applyBorder="0" applyAlignment="0" applyProtection="0"/>
    <xf numFmtId="0" fontId="7" fillId="0" borderId="5"/>
    <xf numFmtId="0" fontId="30" fillId="0" borderId="5"/>
    <xf numFmtId="9" fontId="55" fillId="0" borderId="0" applyFont="0" applyFill="0" applyBorder="0" applyAlignment="0" applyProtection="0"/>
    <xf numFmtId="0" fontId="7" fillId="0" borderId="5"/>
    <xf numFmtId="166" fontId="7" fillId="0" borderId="5"/>
    <xf numFmtId="0" fontId="7" fillId="0" borderId="5" applyBorder="0"/>
    <xf numFmtId="171" fontId="7" fillId="0" borderId="5" applyFill="0" applyBorder="0" applyAlignment="0" applyProtection="0"/>
    <xf numFmtId="0" fontId="62" fillId="0" borderId="5"/>
    <xf numFmtId="44" fontId="30" fillId="0" borderId="5" applyFont="0" applyFill="0" applyBorder="0" applyAlignment="0" applyProtection="0"/>
    <xf numFmtId="9" fontId="30" fillId="0" borderId="5" applyFont="0" applyFill="0" applyBorder="0" applyAlignment="0" applyProtection="0"/>
  </cellStyleXfs>
  <cellXfs count="514">
    <xf numFmtId="0" fontId="0" fillId="0" borderId="0" xfId="0"/>
    <xf numFmtId="0" fontId="38" fillId="0" borderId="5" xfId="2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3" fillId="0" borderId="49" xfId="0" applyFont="1" applyBorder="1" applyAlignment="1" applyProtection="1">
      <alignment vertical="center" wrapText="1"/>
      <protection locked="0"/>
    </xf>
    <xf numFmtId="0" fontId="0" fillId="0" borderId="52" xfId="20" applyFont="1" applyBorder="1" applyAlignment="1" applyProtection="1">
      <alignment horizontal="center" vertical="center"/>
      <protection locked="0"/>
    </xf>
    <xf numFmtId="0" fontId="0" fillId="0" borderId="52" xfId="20" applyFont="1" applyBorder="1" applyAlignment="1" applyProtection="1">
      <alignment vertical="center"/>
      <protection locked="0"/>
    </xf>
    <xf numFmtId="0" fontId="0" fillId="0" borderId="54" xfId="20" applyFont="1" applyBorder="1" applyAlignment="1" applyProtection="1">
      <alignment vertical="center"/>
      <protection locked="0"/>
    </xf>
    <xf numFmtId="0" fontId="0" fillId="0" borderId="55" xfId="20" applyFont="1" applyBorder="1" applyAlignment="1" applyProtection="1">
      <alignment vertical="center"/>
      <protection locked="0"/>
    </xf>
    <xf numFmtId="0" fontId="37" fillId="0" borderId="5" xfId="20" applyFont="1" applyAlignment="1" applyProtection="1">
      <alignment horizontal="center" vertical="center" wrapText="1"/>
      <protection locked="0"/>
    </xf>
    <xf numFmtId="0" fontId="37" fillId="0" borderId="5" xfId="20" applyFont="1" applyAlignment="1" applyProtection="1">
      <alignment vertical="center"/>
      <protection locked="0"/>
    </xf>
    <xf numFmtId="4" fontId="26" fillId="0" borderId="5" xfId="20" applyNumberFormat="1" applyFont="1" applyAlignment="1" applyProtection="1">
      <alignment horizontal="center" vertical="center" wrapText="1"/>
      <protection locked="0"/>
    </xf>
    <xf numFmtId="0" fontId="26" fillId="0" borderId="5" xfId="2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3" fillId="6" borderId="0" xfId="0" applyFont="1" applyFill="1" applyAlignment="1" applyProtection="1">
      <alignment vertical="center"/>
      <protection locked="0"/>
    </xf>
    <xf numFmtId="0" fontId="0" fillId="6" borderId="0" xfId="0" applyFill="1" applyProtection="1">
      <protection locked="0"/>
    </xf>
    <xf numFmtId="0" fontId="10" fillId="6" borderId="0" xfId="0" applyFont="1" applyFill="1" applyAlignment="1" applyProtection="1">
      <alignment horizontal="center" vertical="center"/>
      <protection locked="0"/>
    </xf>
    <xf numFmtId="0" fontId="0" fillId="6" borderId="0" xfId="0" applyFill="1" applyAlignment="1" applyProtection="1">
      <alignment vertical="center"/>
      <protection locked="0"/>
    </xf>
    <xf numFmtId="10" fontId="3" fillId="0" borderId="0" xfId="0" applyNumberFormat="1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0" fillId="0" borderId="5" xfId="0" applyBorder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4" fontId="0" fillId="0" borderId="0" xfId="0" applyNumberFormat="1" applyAlignment="1" applyProtection="1">
      <alignment horizontal="center"/>
      <protection locked="0"/>
    </xf>
    <xf numFmtId="0" fontId="29" fillId="0" borderId="0" xfId="0" applyFont="1" applyProtection="1">
      <protection locked="0"/>
    </xf>
    <xf numFmtId="165" fontId="23" fillId="0" borderId="0" xfId="0" applyNumberFormat="1" applyFont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166" fontId="3" fillId="0" borderId="0" xfId="0" applyNumberFormat="1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37" fillId="0" borderId="52" xfId="20" applyFont="1" applyBorder="1" applyAlignment="1" applyProtection="1">
      <alignment horizontal="left" vertical="center"/>
      <protection hidden="1"/>
    </xf>
    <xf numFmtId="0" fontId="37" fillId="0" borderId="52" xfId="20" applyFont="1" applyBorder="1" applyAlignment="1" applyProtection="1">
      <alignment vertical="center"/>
      <protection hidden="1"/>
    </xf>
    <xf numFmtId="0" fontId="34" fillId="0" borderId="5" xfId="20" applyFont="1" applyProtection="1">
      <protection locked="0"/>
    </xf>
    <xf numFmtId="0" fontId="20" fillId="0" borderId="5" xfId="20" applyFont="1" applyAlignment="1" applyProtection="1">
      <alignment vertical="center"/>
      <protection locked="0"/>
    </xf>
    <xf numFmtId="0" fontId="35" fillId="0" borderId="5" xfId="2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167" fontId="37" fillId="0" borderId="53" xfId="20" applyNumberFormat="1" applyFont="1" applyBorder="1" applyAlignment="1" applyProtection="1">
      <alignment horizontal="center" vertical="center" wrapText="1"/>
      <protection hidden="1"/>
    </xf>
    <xf numFmtId="0" fontId="11" fillId="0" borderId="42" xfId="21" applyFont="1" applyBorder="1" applyAlignment="1" applyProtection="1">
      <alignment horizontal="center" vertical="center" wrapText="1"/>
      <protection locked="0"/>
    </xf>
    <xf numFmtId="0" fontId="11" fillId="0" borderId="5" xfId="21" applyFont="1" applyAlignment="1" applyProtection="1">
      <alignment vertical="center" wrapText="1"/>
      <protection locked="0"/>
    </xf>
    <xf numFmtId="0" fontId="3" fillId="0" borderId="5" xfId="21" applyFont="1" applyAlignment="1" applyProtection="1">
      <alignment vertical="center"/>
      <protection locked="0"/>
    </xf>
    <xf numFmtId="0" fontId="30" fillId="0" borderId="5" xfId="21" applyProtection="1">
      <protection locked="0"/>
    </xf>
    <xf numFmtId="0" fontId="3" fillId="0" borderId="59" xfId="0" applyFont="1" applyBorder="1" applyAlignment="1" applyProtection="1">
      <alignment vertical="center" wrapText="1"/>
      <protection locked="0"/>
    </xf>
    <xf numFmtId="0" fontId="51" fillId="0" borderId="5" xfId="20" applyFont="1" applyAlignment="1" applyProtection="1">
      <alignment vertical="center"/>
      <protection locked="0"/>
    </xf>
    <xf numFmtId="4" fontId="37" fillId="0" borderId="5" xfId="20" applyNumberFormat="1" applyFont="1" applyAlignment="1" applyProtection="1">
      <alignment horizontal="center" vertical="center" wrapText="1"/>
      <protection locked="0"/>
    </xf>
    <xf numFmtId="0" fontId="15" fillId="0" borderId="5" xfId="21" applyFont="1" applyAlignment="1" applyProtection="1">
      <alignment vertical="center"/>
      <protection locked="0"/>
    </xf>
    <xf numFmtId="0" fontId="10" fillId="0" borderId="5" xfId="21" applyFont="1" applyAlignment="1" applyProtection="1">
      <alignment horizontal="center" vertical="center"/>
      <protection locked="0"/>
    </xf>
    <xf numFmtId="0" fontId="3" fillId="0" borderId="5" xfId="21" applyFont="1" applyAlignment="1" applyProtection="1">
      <alignment horizontal="center" vertical="center"/>
      <protection locked="0"/>
    </xf>
    <xf numFmtId="165" fontId="10" fillId="0" borderId="5" xfId="21" applyNumberFormat="1" applyFont="1" applyAlignment="1" applyProtection="1">
      <alignment horizontal="center" vertical="center"/>
      <protection locked="0"/>
    </xf>
    <xf numFmtId="0" fontId="26" fillId="0" borderId="53" xfId="20" applyFont="1" applyBorder="1" applyAlignment="1" applyProtection="1">
      <alignment horizontal="left" vertical="center" wrapText="1"/>
      <protection hidden="1"/>
    </xf>
    <xf numFmtId="0" fontId="37" fillId="0" borderId="54" xfId="20" applyFont="1" applyBorder="1" applyAlignment="1" applyProtection="1">
      <alignment horizontal="left" vertical="center" wrapText="1"/>
      <protection hidden="1"/>
    </xf>
    <xf numFmtId="0" fontId="37" fillId="0" borderId="55" xfId="20" applyFont="1" applyBorder="1" applyAlignment="1" applyProtection="1">
      <alignment horizontal="center" vertical="center" wrapText="1"/>
      <protection hidden="1"/>
    </xf>
    <xf numFmtId="0" fontId="26" fillId="0" borderId="55" xfId="20" applyFont="1" applyBorder="1" applyAlignment="1" applyProtection="1">
      <alignment horizontal="left" vertical="center" wrapText="1"/>
      <protection hidden="1"/>
    </xf>
    <xf numFmtId="0" fontId="26" fillId="0" borderId="56" xfId="20" applyFont="1" applyBorder="1" applyAlignment="1" applyProtection="1">
      <alignment horizontal="left" vertical="center" wrapText="1"/>
      <protection hidden="1"/>
    </xf>
    <xf numFmtId="0" fontId="9" fillId="2" borderId="36" xfId="21" applyFont="1" applyFill="1" applyBorder="1" applyAlignment="1" applyProtection="1">
      <alignment horizontal="center" vertical="center" wrapText="1"/>
      <protection hidden="1"/>
    </xf>
    <xf numFmtId="0" fontId="9" fillId="2" borderId="28" xfId="21" applyFont="1" applyFill="1" applyBorder="1" applyAlignment="1" applyProtection="1">
      <alignment horizontal="center" vertical="center" wrapText="1"/>
      <protection hidden="1"/>
    </xf>
    <xf numFmtId="165" fontId="14" fillId="2" borderId="36" xfId="21" applyNumberFormat="1" applyFont="1" applyFill="1" applyBorder="1" applyAlignment="1" applyProtection="1">
      <alignment horizontal="center" vertical="center" wrapText="1"/>
      <protection hidden="1"/>
    </xf>
    <xf numFmtId="168" fontId="6" fillId="5" borderId="30" xfId="21" applyNumberFormat="1" applyFont="1" applyFill="1" applyBorder="1" applyAlignment="1" applyProtection="1">
      <alignment horizontal="center" vertical="center" wrapText="1"/>
      <protection hidden="1"/>
    </xf>
    <xf numFmtId="0" fontId="6" fillId="5" borderId="23" xfId="21" applyFont="1" applyFill="1" applyBorder="1" applyAlignment="1" applyProtection="1">
      <alignment horizontal="center" vertical="center" wrapText="1"/>
      <protection hidden="1"/>
    </xf>
    <xf numFmtId="10" fontId="6" fillId="5" borderId="22" xfId="21" applyNumberFormat="1" applyFont="1" applyFill="1" applyBorder="1" applyAlignment="1" applyProtection="1">
      <alignment horizontal="center" vertical="center" wrapText="1"/>
      <protection hidden="1"/>
    </xf>
    <xf numFmtId="166" fontId="16" fillId="2" borderId="32" xfId="21" applyNumberFormat="1" applyFont="1" applyFill="1" applyBorder="1" applyAlignment="1" applyProtection="1">
      <alignment horizontal="center" vertical="center" wrapText="1"/>
      <protection hidden="1"/>
    </xf>
    <xf numFmtId="9" fontId="14" fillId="2" borderId="32" xfId="21" applyNumberFormat="1" applyFont="1" applyFill="1" applyBorder="1" applyAlignment="1" applyProtection="1">
      <alignment horizontal="center" vertical="center" wrapText="1"/>
      <protection hidden="1"/>
    </xf>
    <xf numFmtId="0" fontId="34" fillId="0" borderId="50" xfId="20" applyFont="1" applyBorder="1" applyProtection="1">
      <protection locked="0"/>
    </xf>
    <xf numFmtId="0" fontId="41" fillId="0" borderId="52" xfId="20" applyFont="1" applyBorder="1" applyAlignment="1" applyProtection="1">
      <alignment vertical="center"/>
      <protection locked="0"/>
    </xf>
    <xf numFmtId="0" fontId="40" fillId="0" borderId="5" xfId="20" applyFont="1" applyAlignment="1" applyProtection="1">
      <alignment vertical="center"/>
      <protection locked="0"/>
    </xf>
    <xf numFmtId="0" fontId="45" fillId="0" borderId="5" xfId="20" applyFont="1" applyAlignment="1" applyProtection="1">
      <alignment vertical="center"/>
      <protection locked="0"/>
    </xf>
    <xf numFmtId="0" fontId="41" fillId="0" borderId="54" xfId="20" applyFont="1" applyBorder="1" applyAlignment="1" applyProtection="1">
      <alignment vertical="center"/>
      <protection locked="0"/>
    </xf>
    <xf numFmtId="0" fontId="41" fillId="0" borderId="55" xfId="20" applyFont="1" applyBorder="1" applyAlignment="1" applyProtection="1">
      <alignment vertical="center"/>
      <protection locked="0"/>
    </xf>
    <xf numFmtId="0" fontId="40" fillId="0" borderId="55" xfId="2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10" fontId="3" fillId="0" borderId="0" xfId="0" applyNumberFormat="1" applyFont="1" applyProtection="1">
      <protection locked="0"/>
    </xf>
    <xf numFmtId="170" fontId="3" fillId="0" borderId="0" xfId="0" applyNumberFormat="1" applyFont="1" applyProtection="1">
      <protection locked="0"/>
    </xf>
    <xf numFmtId="164" fontId="3" fillId="0" borderId="28" xfId="0" applyNumberFormat="1" applyFont="1" applyBorder="1" applyAlignment="1" applyProtection="1">
      <alignment horizontal="center"/>
      <protection locked="0"/>
    </xf>
    <xf numFmtId="170" fontId="3" fillId="0" borderId="0" xfId="0" applyNumberFormat="1" applyFont="1" applyAlignment="1" applyProtection="1">
      <alignment horizontal="center"/>
      <protection locked="0"/>
    </xf>
    <xf numFmtId="0" fontId="40" fillId="0" borderId="52" xfId="20" applyFont="1" applyBorder="1" applyAlignment="1" applyProtection="1">
      <alignment vertical="center" wrapText="1"/>
      <protection hidden="1"/>
    </xf>
    <xf numFmtId="0" fontId="40" fillId="0" borderId="5" xfId="20" applyFont="1" applyAlignment="1" applyProtection="1">
      <alignment horizontal="left" vertical="center" wrapText="1"/>
      <protection hidden="1"/>
    </xf>
    <xf numFmtId="0" fontId="40" fillId="0" borderId="5" xfId="20" applyFont="1" applyAlignment="1" applyProtection="1">
      <alignment horizontal="center" vertical="center" wrapText="1"/>
      <protection hidden="1"/>
    </xf>
    <xf numFmtId="0" fontId="47" fillId="0" borderId="5" xfId="20" applyFont="1" applyAlignment="1" applyProtection="1">
      <alignment vertical="center"/>
      <protection hidden="1"/>
    </xf>
    <xf numFmtId="0" fontId="40" fillId="0" borderId="52" xfId="20" applyFont="1" applyBorder="1" applyAlignment="1" applyProtection="1">
      <alignment horizontal="left" vertical="center"/>
      <protection hidden="1"/>
    </xf>
    <xf numFmtId="0" fontId="40" fillId="0" borderId="52" xfId="20" applyFont="1" applyBorder="1" applyAlignment="1" applyProtection="1">
      <alignment vertical="center"/>
      <protection hidden="1"/>
    </xf>
    <xf numFmtId="0" fontId="40" fillId="0" borderId="5" xfId="20" applyFont="1" applyAlignment="1" applyProtection="1">
      <alignment horizontal="left" vertical="center"/>
      <protection hidden="1"/>
    </xf>
    <xf numFmtId="172" fontId="40" fillId="0" borderId="5" xfId="19" applyNumberFormat="1" applyFont="1" applyFill="1" applyBorder="1" applyAlignment="1" applyProtection="1">
      <alignment horizontal="center" vertical="center" wrapText="1"/>
      <protection hidden="1"/>
    </xf>
    <xf numFmtId="0" fontId="40" fillId="0" borderId="5" xfId="20" applyFont="1" applyAlignment="1" applyProtection="1">
      <alignment vertical="center"/>
      <protection hidden="1"/>
    </xf>
    <xf numFmtId="4" fontId="40" fillId="0" borderId="5" xfId="20" applyNumberFormat="1" applyFont="1" applyAlignment="1" applyProtection="1">
      <alignment horizontal="center" vertical="center" wrapText="1"/>
      <protection hidden="1"/>
    </xf>
    <xf numFmtId="0" fontId="41" fillId="0" borderId="0" xfId="0" applyFont="1" applyProtection="1">
      <protection hidden="1"/>
    </xf>
    <xf numFmtId="167" fontId="40" fillId="0" borderId="5" xfId="20" applyNumberFormat="1" applyFont="1" applyAlignment="1" applyProtection="1">
      <alignment horizontal="center" vertical="center" wrapText="1"/>
      <protection hidden="1"/>
    </xf>
    <xf numFmtId="0" fontId="48" fillId="2" borderId="35" xfId="0" applyFont="1" applyFill="1" applyBorder="1" applyAlignment="1" applyProtection="1">
      <alignment horizontal="center" vertical="center"/>
      <protection hidden="1"/>
    </xf>
    <xf numFmtId="0" fontId="48" fillId="2" borderId="40" xfId="0" applyFont="1" applyFill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vertical="center"/>
      <protection hidden="1"/>
    </xf>
    <xf numFmtId="49" fontId="11" fillId="0" borderId="11" xfId="0" applyNumberFormat="1" applyFont="1" applyBorder="1" applyAlignment="1" applyProtection="1">
      <alignment horizontal="center"/>
      <protection hidden="1"/>
    </xf>
    <xf numFmtId="0" fontId="6" fillId="0" borderId="11" xfId="0" applyFont="1" applyBorder="1" applyAlignment="1" applyProtection="1">
      <alignment horizontal="center"/>
      <protection hidden="1"/>
    </xf>
    <xf numFmtId="10" fontId="4" fillId="0" borderId="11" xfId="0" applyNumberFormat="1" applyFont="1" applyBorder="1" applyAlignment="1" applyProtection="1">
      <alignment horizontal="center" vertical="center"/>
      <protection hidden="1"/>
    </xf>
    <xf numFmtId="10" fontId="4" fillId="0" borderId="11" xfId="0" applyNumberFormat="1" applyFont="1" applyBorder="1" applyAlignment="1" applyProtection="1">
      <alignment horizontal="center"/>
      <protection hidden="1"/>
    </xf>
    <xf numFmtId="0" fontId="34" fillId="0" borderId="53" xfId="20" applyFont="1" applyBorder="1" applyProtection="1">
      <protection locked="0"/>
    </xf>
    <xf numFmtId="0" fontId="0" fillId="0" borderId="55" xfId="20" applyFont="1" applyBorder="1" applyAlignment="1" applyProtection="1">
      <alignment horizontal="center" vertical="center"/>
      <protection locked="0"/>
    </xf>
    <xf numFmtId="0" fontId="36" fillId="0" borderId="56" xfId="20" applyFont="1" applyBorder="1" applyAlignment="1" applyProtection="1">
      <alignment horizontal="left" vertical="center"/>
      <protection locked="0"/>
    </xf>
    <xf numFmtId="0" fontId="0" fillId="0" borderId="5" xfId="20" applyFont="1" applyAlignment="1" applyProtection="1">
      <alignment vertical="center"/>
      <protection locked="0"/>
    </xf>
    <xf numFmtId="0" fontId="41" fillId="0" borderId="55" xfId="20" applyFont="1" applyBorder="1" applyAlignment="1" applyProtection="1">
      <alignment horizontal="center" vertical="center"/>
      <protection locked="0"/>
    </xf>
    <xf numFmtId="0" fontId="46" fillId="0" borderId="55" xfId="20" applyFont="1" applyBorder="1" applyAlignment="1" applyProtection="1">
      <alignment horizontal="left" vertical="center"/>
      <protection locked="0"/>
    </xf>
    <xf numFmtId="4" fontId="40" fillId="0" borderId="55" xfId="20" applyNumberFormat="1" applyFont="1" applyBorder="1" applyAlignment="1" applyProtection="1">
      <alignment horizontal="center" vertical="center" wrapText="1"/>
      <protection locked="0"/>
    </xf>
    <xf numFmtId="166" fontId="10" fillId="5" borderId="60" xfId="21" applyNumberFormat="1" applyFont="1" applyFill="1" applyBorder="1" applyAlignment="1" applyProtection="1">
      <alignment horizontal="center" vertical="center" wrapText="1"/>
      <protection hidden="1"/>
    </xf>
    <xf numFmtId="174" fontId="37" fillId="0" borderId="52" xfId="20" applyNumberFormat="1" applyFont="1" applyBorder="1" applyAlignment="1" applyProtection="1">
      <alignment horizontal="right" vertical="center" wrapText="1"/>
      <protection locked="0"/>
    </xf>
    <xf numFmtId="0" fontId="54" fillId="0" borderId="5" xfId="20" applyFont="1" applyAlignment="1" applyProtection="1">
      <alignment vertical="center"/>
      <protection locked="0"/>
    </xf>
    <xf numFmtId="0" fontId="53" fillId="0" borderId="50" xfId="20" applyFont="1" applyBorder="1" applyProtection="1">
      <protection locked="0"/>
    </xf>
    <xf numFmtId="167" fontId="15" fillId="4" borderId="83" xfId="0" applyNumberFormat="1" applyFont="1" applyFill="1" applyBorder="1" applyAlignment="1" applyProtection="1">
      <alignment horizontal="center" vertical="center"/>
      <protection hidden="1"/>
    </xf>
    <xf numFmtId="167" fontId="15" fillId="4" borderId="84" xfId="0" applyNumberFormat="1" applyFont="1" applyFill="1" applyBorder="1" applyAlignment="1" applyProtection="1">
      <alignment horizontal="center" vertical="center"/>
      <protection hidden="1"/>
    </xf>
    <xf numFmtId="167" fontId="15" fillId="4" borderId="85" xfId="0" applyNumberFormat="1" applyFont="1" applyFill="1" applyBorder="1" applyAlignment="1" applyProtection="1">
      <alignment horizontal="center" vertical="center"/>
      <protection hidden="1"/>
    </xf>
    <xf numFmtId="167" fontId="15" fillId="4" borderId="87" xfId="0" applyNumberFormat="1" applyFont="1" applyFill="1" applyBorder="1" applyAlignment="1" applyProtection="1">
      <alignment horizontal="center" vertical="center"/>
      <protection hidden="1"/>
    </xf>
    <xf numFmtId="167" fontId="15" fillId="4" borderId="90" xfId="0" applyNumberFormat="1" applyFont="1" applyFill="1" applyBorder="1" applyAlignment="1" applyProtection="1">
      <alignment horizontal="center" vertical="center"/>
      <protection hidden="1"/>
    </xf>
    <xf numFmtId="167" fontId="15" fillId="4" borderId="91" xfId="0" applyNumberFormat="1" applyFont="1" applyFill="1" applyBorder="1" applyAlignment="1" applyProtection="1">
      <alignment horizontal="center" vertical="center"/>
      <protection hidden="1"/>
    </xf>
    <xf numFmtId="167" fontId="15" fillId="4" borderId="92" xfId="0" applyNumberFormat="1" applyFont="1" applyFill="1" applyBorder="1" applyAlignment="1" applyProtection="1">
      <alignment horizontal="center" vertical="center"/>
      <protection hidden="1"/>
    </xf>
    <xf numFmtId="167" fontId="15" fillId="4" borderId="93" xfId="0" applyNumberFormat="1" applyFont="1" applyFill="1" applyBorder="1" applyAlignment="1" applyProtection="1">
      <alignment horizontal="center" vertical="center"/>
      <protection hidden="1"/>
    </xf>
    <xf numFmtId="167" fontId="15" fillId="4" borderId="95" xfId="0" applyNumberFormat="1" applyFont="1" applyFill="1" applyBorder="1" applyAlignment="1" applyProtection="1">
      <alignment horizontal="center" vertical="center"/>
      <protection hidden="1"/>
    </xf>
    <xf numFmtId="167" fontId="15" fillId="4" borderId="96" xfId="0" applyNumberFormat="1" applyFont="1" applyFill="1" applyBorder="1" applyAlignment="1" applyProtection="1">
      <alignment horizontal="center" vertical="center"/>
      <protection hidden="1"/>
    </xf>
    <xf numFmtId="10" fontId="43" fillId="0" borderId="0" xfId="0" applyNumberFormat="1" applyFont="1" applyProtection="1">
      <protection locked="0"/>
    </xf>
    <xf numFmtId="0" fontId="37" fillId="0" borderId="5" xfId="20" applyFont="1" applyAlignment="1" applyProtection="1">
      <alignment horizontal="center" vertical="center"/>
      <protection locked="0"/>
    </xf>
    <xf numFmtId="0" fontId="8" fillId="0" borderId="104" xfId="0" applyFont="1" applyBorder="1" applyAlignment="1" applyProtection="1">
      <alignment vertical="center"/>
      <protection hidden="1"/>
    </xf>
    <xf numFmtId="0" fontId="15" fillId="0" borderId="104" xfId="0" applyFont="1" applyBorder="1" applyProtection="1">
      <protection hidden="1"/>
    </xf>
    <xf numFmtId="0" fontId="3" fillId="0" borderId="50" xfId="0" applyFont="1" applyBorder="1" applyAlignment="1" applyProtection="1">
      <alignment vertical="center" wrapText="1"/>
      <protection locked="0"/>
    </xf>
    <xf numFmtId="0" fontId="36" fillId="0" borderId="55" xfId="20" applyFont="1" applyBorder="1" applyAlignment="1" applyProtection="1">
      <alignment horizontal="left" vertical="center"/>
      <protection locked="0"/>
    </xf>
    <xf numFmtId="0" fontId="37" fillId="0" borderId="55" xfId="20" applyFont="1" applyBorder="1" applyAlignment="1" applyProtection="1">
      <alignment horizontal="center" vertical="center" wrapText="1"/>
      <protection locked="0"/>
    </xf>
    <xf numFmtId="4" fontId="37" fillId="0" borderId="55" xfId="20" applyNumberFormat="1" applyFont="1" applyBorder="1" applyAlignment="1" applyProtection="1">
      <alignment horizontal="center" vertical="center" wrapText="1"/>
      <protection locked="0"/>
    </xf>
    <xf numFmtId="0" fontId="37" fillId="0" borderId="56" xfId="20" applyFont="1" applyBorder="1" applyAlignment="1" applyProtection="1">
      <alignment horizontal="center" vertical="center" wrapText="1"/>
      <protection locked="0"/>
    </xf>
    <xf numFmtId="4" fontId="0" fillId="0" borderId="5" xfId="0" applyNumberForma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38" fillId="0" borderId="5" xfId="20" applyFont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37" fillId="0" borderId="5" xfId="0" applyFont="1" applyBorder="1" applyAlignment="1" applyProtection="1">
      <alignment horizontal="center" vertical="center"/>
      <protection locked="0"/>
    </xf>
    <xf numFmtId="0" fontId="31" fillId="0" borderId="5" xfId="0" applyFont="1" applyBorder="1" applyAlignment="1" applyProtection="1">
      <alignment horizontal="center" vertical="center"/>
      <protection locked="0"/>
    </xf>
    <xf numFmtId="0" fontId="38" fillId="0" borderId="5" xfId="0" applyFont="1" applyBorder="1" applyAlignment="1" applyProtection="1">
      <alignment horizontal="center" vertical="center"/>
      <protection locked="0"/>
    </xf>
    <xf numFmtId="165" fontId="12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4" fontId="4" fillId="0" borderId="0" xfId="0" applyNumberFormat="1" applyFont="1" applyAlignment="1" applyProtection="1">
      <alignment horizontal="center" vertical="center"/>
      <protection locked="0"/>
    </xf>
    <xf numFmtId="0" fontId="26" fillId="0" borderId="50" xfId="20" applyFont="1" applyBorder="1" applyAlignment="1" applyProtection="1">
      <alignment vertical="center"/>
      <protection hidden="1"/>
    </xf>
    <xf numFmtId="0" fontId="37" fillId="0" borderId="54" xfId="20" applyFont="1" applyBorder="1" applyAlignment="1" applyProtection="1">
      <alignment vertical="center"/>
      <protection hidden="1"/>
    </xf>
    <xf numFmtId="0" fontId="26" fillId="0" borderId="55" xfId="20" applyFont="1" applyBorder="1" applyAlignment="1" applyProtection="1">
      <alignment vertical="center"/>
      <protection hidden="1"/>
    </xf>
    <xf numFmtId="43" fontId="13" fillId="0" borderId="0" xfId="0" applyNumberFormat="1" applyFont="1" applyAlignment="1" applyProtection="1">
      <alignment vertical="center"/>
      <protection locked="0"/>
    </xf>
    <xf numFmtId="177" fontId="37" fillId="0" borderId="5" xfId="0" applyNumberFormat="1" applyFont="1" applyBorder="1" applyAlignment="1" applyProtection="1">
      <alignment horizontal="center" vertical="center"/>
      <protection locked="0"/>
    </xf>
    <xf numFmtId="177" fontId="31" fillId="0" borderId="5" xfId="0" applyNumberFormat="1" applyFont="1" applyBorder="1" applyAlignment="1" applyProtection="1">
      <alignment horizontal="center" vertical="center"/>
      <protection locked="0"/>
    </xf>
    <xf numFmtId="176" fontId="37" fillId="0" borderId="5" xfId="0" applyNumberFormat="1" applyFont="1" applyBorder="1" applyAlignment="1" applyProtection="1">
      <alignment horizontal="center" vertical="center"/>
      <protection locked="0"/>
    </xf>
    <xf numFmtId="176" fontId="38" fillId="0" borderId="5" xfId="0" applyNumberFormat="1" applyFont="1" applyBorder="1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66" fontId="37" fillId="0" borderId="5" xfId="0" applyNumberFormat="1" applyFont="1" applyBorder="1" applyAlignment="1" applyProtection="1">
      <alignment horizontal="center" vertical="center"/>
      <protection locked="0"/>
    </xf>
    <xf numFmtId="166" fontId="31" fillId="0" borderId="5" xfId="0" applyNumberFormat="1" applyFont="1" applyBorder="1" applyAlignment="1" applyProtection="1">
      <alignment horizontal="center" vertical="center"/>
      <protection locked="0"/>
    </xf>
    <xf numFmtId="0" fontId="37" fillId="0" borderId="49" xfId="20" applyFont="1" applyBorder="1" applyAlignment="1" applyProtection="1">
      <alignment vertical="center" wrapText="1"/>
      <protection hidden="1"/>
    </xf>
    <xf numFmtId="0" fontId="26" fillId="0" borderId="51" xfId="20" applyFont="1" applyBorder="1" applyAlignment="1" applyProtection="1">
      <alignment vertical="center"/>
      <protection hidden="1"/>
    </xf>
    <xf numFmtId="0" fontId="37" fillId="0" borderId="5" xfId="20" applyFont="1" applyAlignment="1" applyProtection="1">
      <alignment horizontal="center" vertical="center" wrapText="1"/>
      <protection hidden="1"/>
    </xf>
    <xf numFmtId="0" fontId="26" fillId="0" borderId="5" xfId="20" applyFont="1" applyAlignment="1" applyProtection="1">
      <alignment horizontal="left" vertical="center" wrapText="1"/>
      <protection hidden="1"/>
    </xf>
    <xf numFmtId="0" fontId="26" fillId="0" borderId="5" xfId="20" applyFont="1" applyAlignment="1" applyProtection="1">
      <alignment vertical="center"/>
      <protection hidden="1"/>
    </xf>
    <xf numFmtId="0" fontId="37" fillId="0" borderId="5" xfId="20" applyFont="1" applyAlignment="1" applyProtection="1">
      <alignment vertical="center"/>
      <protection hidden="1"/>
    </xf>
    <xf numFmtId="0" fontId="26" fillId="0" borderId="5" xfId="20" applyFont="1" applyAlignment="1" applyProtection="1">
      <alignment vertical="center" wrapText="1"/>
      <protection hidden="1"/>
    </xf>
    <xf numFmtId="0" fontId="20" fillId="0" borderId="53" xfId="20" applyFont="1" applyBorder="1" applyAlignment="1" applyProtection="1">
      <alignment vertical="center"/>
      <protection locked="0"/>
    </xf>
    <xf numFmtId="0" fontId="35" fillId="0" borderId="53" xfId="20" applyFont="1" applyBorder="1" applyAlignment="1" applyProtection="1">
      <alignment vertical="center"/>
      <protection locked="0"/>
    </xf>
    <xf numFmtId="0" fontId="34" fillId="0" borderId="51" xfId="20" applyFont="1" applyBorder="1" applyProtection="1">
      <protection locked="0"/>
    </xf>
    <xf numFmtId="0" fontId="36" fillId="0" borderId="5" xfId="20" applyFont="1" applyAlignment="1" applyProtection="1">
      <alignment horizontal="centerContinuous" vertical="center"/>
      <protection hidden="1"/>
    </xf>
    <xf numFmtId="4" fontId="37" fillId="0" borderId="5" xfId="20" applyNumberFormat="1" applyFont="1" applyAlignment="1" applyProtection="1">
      <alignment horizontal="center" vertical="center" wrapText="1"/>
      <protection hidden="1"/>
    </xf>
    <xf numFmtId="0" fontId="37" fillId="0" borderId="53" xfId="20" applyFont="1" applyBorder="1" applyAlignment="1" applyProtection="1">
      <alignment horizontal="center" vertical="center" wrapText="1"/>
      <protection hidden="1"/>
    </xf>
    <xf numFmtId="0" fontId="0" fillId="0" borderId="52" xfId="20" applyFont="1" applyBorder="1" applyAlignment="1" applyProtection="1">
      <alignment vertical="center"/>
      <protection hidden="1"/>
    </xf>
    <xf numFmtId="0" fontId="0" fillId="0" borderId="5" xfId="20" applyFont="1" applyAlignment="1" applyProtection="1">
      <alignment vertical="center"/>
      <protection hidden="1"/>
    </xf>
    <xf numFmtId="0" fontId="0" fillId="0" borderId="5" xfId="20" applyFont="1" applyAlignment="1" applyProtection="1">
      <alignment horizontal="center" vertical="center"/>
      <protection hidden="1"/>
    </xf>
    <xf numFmtId="0" fontId="36" fillId="0" borderId="5" xfId="20" applyFont="1" applyAlignment="1" applyProtection="1">
      <alignment horizontal="left" vertical="center"/>
      <protection hidden="1"/>
    </xf>
    <xf numFmtId="0" fontId="52" fillId="0" borderId="5" xfId="20" applyFont="1" applyAlignment="1" applyProtection="1">
      <alignment horizontal="centerContinuous" vertical="center" wrapText="1"/>
      <protection hidden="1"/>
    </xf>
    <xf numFmtId="0" fontId="26" fillId="0" borderId="5" xfId="20" applyFont="1" applyAlignment="1" applyProtection="1">
      <alignment horizontal="centerContinuous" vertical="center" wrapText="1"/>
      <protection hidden="1"/>
    </xf>
    <xf numFmtId="172" fontId="37" fillId="0" borderId="0" xfId="19" applyNumberFormat="1" applyFont="1" applyAlignment="1" applyProtection="1">
      <alignment horizontal="center" vertical="center" wrapText="1"/>
      <protection hidden="1"/>
    </xf>
    <xf numFmtId="166" fontId="37" fillId="0" borderId="53" xfId="20" applyNumberFormat="1" applyFont="1" applyBorder="1" applyAlignment="1" applyProtection="1">
      <alignment horizontal="center" vertical="center" wrapText="1"/>
      <protection hidden="1"/>
    </xf>
    <xf numFmtId="4" fontId="26" fillId="0" borderId="5" xfId="20" applyNumberFormat="1" applyFont="1" applyAlignment="1" applyProtection="1">
      <alignment horizontal="center" vertical="center" wrapText="1"/>
      <protection hidden="1"/>
    </xf>
    <xf numFmtId="0" fontId="26" fillId="0" borderId="5" xfId="20" applyFont="1" applyAlignment="1" applyProtection="1">
      <alignment horizontal="center" vertical="center" wrapText="1"/>
      <protection hidden="1"/>
    </xf>
    <xf numFmtId="167" fontId="37" fillId="0" borderId="5" xfId="20" applyNumberFormat="1" applyFont="1" applyAlignment="1" applyProtection="1">
      <alignment horizontal="center" vertical="center" wrapText="1"/>
      <protection hidden="1"/>
    </xf>
    <xf numFmtId="44" fontId="37" fillId="0" borderId="53" xfId="19" applyFont="1" applyFill="1" applyBorder="1" applyAlignment="1" applyProtection="1">
      <alignment horizontal="center" vertical="center" wrapText="1"/>
      <protection hidden="1"/>
    </xf>
    <xf numFmtId="0" fontId="37" fillId="0" borderId="52" xfId="20" applyFont="1" applyBorder="1" applyAlignment="1" applyProtection="1">
      <alignment horizontal="left" vertical="center" wrapText="1"/>
      <protection hidden="1"/>
    </xf>
    <xf numFmtId="166" fontId="37" fillId="0" borderId="5" xfId="20" applyNumberFormat="1" applyFont="1" applyAlignment="1" applyProtection="1">
      <alignment horizontal="center" vertical="center" wrapText="1"/>
      <protection hidden="1"/>
    </xf>
    <xf numFmtId="4" fontId="37" fillId="0" borderId="53" xfId="20" applyNumberFormat="1" applyFont="1" applyBorder="1" applyAlignment="1" applyProtection="1">
      <alignment horizontal="center" vertical="center" wrapText="1"/>
      <protection hidden="1"/>
    </xf>
    <xf numFmtId="0" fontId="63" fillId="0" borderId="55" xfId="20" applyFont="1" applyBorder="1" applyAlignment="1" applyProtection="1">
      <alignment horizontal="centerContinuous" vertical="center" wrapText="1"/>
      <protection hidden="1"/>
    </xf>
    <xf numFmtId="0" fontId="26" fillId="0" borderId="55" xfId="20" applyFont="1" applyBorder="1" applyAlignment="1" applyProtection="1">
      <alignment horizontal="centerContinuous" vertical="center" wrapText="1"/>
      <protection hidden="1"/>
    </xf>
    <xf numFmtId="0" fontId="52" fillId="0" borderId="55" xfId="20" applyFont="1" applyBorder="1" applyAlignment="1" applyProtection="1">
      <alignment horizontal="centerContinuous" vertical="center" wrapText="1"/>
      <protection hidden="1"/>
    </xf>
    <xf numFmtId="173" fontId="37" fillId="0" borderId="55" xfId="19" applyNumberFormat="1" applyFont="1" applyBorder="1" applyAlignment="1" applyProtection="1">
      <alignment horizontal="center" vertical="center" wrapText="1"/>
      <protection hidden="1"/>
    </xf>
    <xf numFmtId="0" fontId="38" fillId="0" borderId="56" xfId="20" applyFont="1" applyBorder="1" applyAlignment="1" applyProtection="1">
      <alignment vertical="center"/>
      <protection hidden="1"/>
    </xf>
    <xf numFmtId="0" fontId="3" fillId="0" borderId="45" xfId="0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4" fontId="3" fillId="0" borderId="0" xfId="0" applyNumberFormat="1" applyFont="1" applyAlignment="1" applyProtection="1">
      <alignment horizontal="center" vertical="center" wrapText="1"/>
      <protection hidden="1"/>
    </xf>
    <xf numFmtId="0" fontId="23" fillId="0" borderId="46" xfId="0" applyFont="1" applyBorder="1" applyAlignment="1" applyProtection="1">
      <alignment horizontal="center" vertical="center" wrapText="1"/>
      <protection hidden="1"/>
    </xf>
    <xf numFmtId="49" fontId="42" fillId="7" borderId="6" xfId="0" applyNumberFormat="1" applyFont="1" applyFill="1" applyBorder="1" applyAlignment="1" applyProtection="1">
      <alignment horizontal="center" vertical="center"/>
      <protection hidden="1"/>
    </xf>
    <xf numFmtId="0" fontId="42" fillId="7" borderId="7" xfId="0" applyFont="1" applyFill="1" applyBorder="1" applyAlignment="1" applyProtection="1">
      <alignment horizontal="center" vertical="center" wrapText="1"/>
      <protection hidden="1"/>
    </xf>
    <xf numFmtId="0" fontId="42" fillId="7" borderId="6" xfId="0" applyFont="1" applyFill="1" applyBorder="1" applyAlignment="1" applyProtection="1">
      <alignment horizontal="center" vertical="center" wrapText="1"/>
      <protection hidden="1"/>
    </xf>
    <xf numFmtId="0" fontId="42" fillId="7" borderId="8" xfId="0" applyFont="1" applyFill="1" applyBorder="1" applyAlignment="1" applyProtection="1">
      <alignment horizontal="center" vertical="center" wrapText="1"/>
      <protection hidden="1"/>
    </xf>
    <xf numFmtId="4" fontId="42" fillId="7" borderId="6" xfId="0" applyNumberFormat="1" applyFont="1" applyFill="1" applyBorder="1" applyAlignment="1" applyProtection="1">
      <alignment horizontal="center" vertical="center" wrapText="1"/>
      <protection hidden="1"/>
    </xf>
    <xf numFmtId="4" fontId="42" fillId="7" borderId="8" xfId="0" applyNumberFormat="1" applyFont="1" applyFill="1" applyBorder="1" applyAlignment="1" applyProtection="1">
      <alignment horizontal="center" vertical="center" wrapText="1"/>
      <protection hidden="1"/>
    </xf>
    <xf numFmtId="165" fontId="42" fillId="7" borderId="6" xfId="0" applyNumberFormat="1" applyFont="1" applyFill="1" applyBorder="1" applyAlignment="1" applyProtection="1">
      <alignment horizontal="center" vertical="center" wrapText="1"/>
      <protection hidden="1"/>
    </xf>
    <xf numFmtId="168" fontId="6" fillId="3" borderId="9" xfId="0" applyNumberFormat="1" applyFont="1" applyFill="1" applyBorder="1" applyAlignment="1" applyProtection="1">
      <alignment horizontal="centerContinuous" vertical="center" wrapText="1"/>
      <protection hidden="1"/>
    </xf>
    <xf numFmtId="168" fontId="6" fillId="3" borderId="10" xfId="0" applyNumberFormat="1" applyFont="1" applyFill="1" applyBorder="1" applyAlignment="1" applyProtection="1">
      <alignment horizontal="centerContinuous" vertical="center" wrapText="1"/>
      <protection hidden="1"/>
    </xf>
    <xf numFmtId="168" fontId="6" fillId="3" borderId="10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left" vertical="center" wrapText="1"/>
      <protection hidden="1"/>
    </xf>
    <xf numFmtId="166" fontId="6" fillId="3" borderId="11" xfId="0" applyNumberFormat="1" applyFont="1" applyFill="1" applyBorder="1" applyAlignment="1" applyProtection="1">
      <alignment horizontal="centerContinuous" vertical="center" wrapText="1"/>
      <protection hidden="1"/>
    </xf>
    <xf numFmtId="10" fontId="28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3" xfId="0" applyFont="1" applyBorder="1" applyAlignment="1" applyProtection="1">
      <alignment horizontal="centerContinuous" vertical="center"/>
      <protection hidden="1"/>
    </xf>
    <xf numFmtId="0" fontId="7" fillId="0" borderId="14" xfId="0" applyFont="1" applyBorder="1" applyAlignment="1" applyProtection="1">
      <alignment horizontal="centerContinuous"/>
      <protection hidden="1"/>
    </xf>
    <xf numFmtId="0" fontId="11" fillId="0" borderId="15" xfId="0" applyFont="1" applyBorder="1" applyAlignment="1" applyProtection="1">
      <alignment horizontal="center" vertical="center" wrapText="1"/>
      <protection hidden="1"/>
    </xf>
    <xf numFmtId="0" fontId="11" fillId="0" borderId="15" xfId="0" applyFont="1" applyBorder="1" applyAlignment="1" applyProtection="1">
      <alignment horizontal="left" vertical="center" wrapText="1"/>
      <protection hidden="1"/>
    </xf>
    <xf numFmtId="166" fontId="11" fillId="0" borderId="16" xfId="0" applyNumberFormat="1" applyFont="1" applyBorder="1" applyAlignment="1" applyProtection="1">
      <alignment horizontal="centerContinuous" vertical="center"/>
      <protection hidden="1"/>
    </xf>
    <xf numFmtId="0" fontId="7" fillId="0" borderId="17" xfId="0" applyFont="1" applyBorder="1" applyAlignment="1" applyProtection="1">
      <alignment horizontal="centerContinuous"/>
      <protection hidden="1"/>
    </xf>
    <xf numFmtId="10" fontId="28" fillId="0" borderId="18" xfId="0" applyNumberFormat="1" applyFont="1" applyBorder="1" applyAlignment="1" applyProtection="1">
      <alignment horizontal="center" vertical="center" wrapText="1"/>
      <protection hidden="1"/>
    </xf>
    <xf numFmtId="0" fontId="3" fillId="6" borderId="19" xfId="0" applyFont="1" applyFill="1" applyBorder="1" applyAlignment="1" applyProtection="1">
      <alignment horizontal="center" vertical="center"/>
      <protection hidden="1"/>
    </xf>
    <xf numFmtId="0" fontId="3" fillId="6" borderId="19" xfId="0" applyFont="1" applyFill="1" applyBorder="1" applyAlignment="1" applyProtection="1">
      <alignment horizontal="center" vertical="center" wrapText="1"/>
      <protection hidden="1"/>
    </xf>
    <xf numFmtId="0" fontId="3" fillId="6" borderId="19" xfId="0" applyFont="1" applyFill="1" applyBorder="1" applyAlignment="1" applyProtection="1">
      <alignment horizontal="left" vertical="center" wrapText="1"/>
      <protection hidden="1"/>
    </xf>
    <xf numFmtId="4" fontId="3" fillId="6" borderId="19" xfId="0" applyNumberFormat="1" applyFont="1" applyFill="1" applyBorder="1" applyAlignment="1" applyProtection="1">
      <alignment horizontal="center" vertical="center"/>
      <protection hidden="1"/>
    </xf>
    <xf numFmtId="2" fontId="0" fillId="0" borderId="21" xfId="0" applyNumberFormat="1" applyBorder="1" applyAlignment="1" applyProtection="1">
      <alignment horizontal="center" vertical="center"/>
      <protection hidden="1"/>
    </xf>
    <xf numFmtId="10" fontId="23" fillId="6" borderId="20" xfId="0" applyNumberFormat="1" applyFont="1" applyFill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 wrapText="1"/>
      <protection hidden="1"/>
    </xf>
    <xf numFmtId="0" fontId="3" fillId="6" borderId="110" xfId="0" applyFont="1" applyFill="1" applyBorder="1" applyAlignment="1" applyProtection="1">
      <alignment horizontal="center" vertical="center"/>
      <protection hidden="1"/>
    </xf>
    <xf numFmtId="0" fontId="3" fillId="6" borderId="110" xfId="0" applyFont="1" applyFill="1" applyBorder="1" applyAlignment="1" applyProtection="1">
      <alignment horizontal="center" vertical="center" wrapText="1"/>
      <protection hidden="1"/>
    </xf>
    <xf numFmtId="0" fontId="3" fillId="6" borderId="110" xfId="0" applyFont="1" applyFill="1" applyBorder="1" applyAlignment="1" applyProtection="1">
      <alignment horizontal="left" vertical="center" wrapText="1"/>
      <protection hidden="1"/>
    </xf>
    <xf numFmtId="4" fontId="3" fillId="6" borderId="110" xfId="0" applyNumberFormat="1" applyFont="1" applyFill="1" applyBorder="1" applyAlignment="1" applyProtection="1">
      <alignment horizontal="center" vertical="center"/>
      <protection hidden="1"/>
    </xf>
    <xf numFmtId="2" fontId="0" fillId="0" borderId="110" xfId="0" applyNumberFormat="1" applyBorder="1" applyAlignment="1" applyProtection="1">
      <alignment horizontal="center" vertical="center"/>
      <protection hidden="1"/>
    </xf>
    <xf numFmtId="10" fontId="23" fillId="6" borderId="109" xfId="0" applyNumberFormat="1" applyFont="1" applyFill="1" applyBorder="1" applyAlignment="1" applyProtection="1">
      <alignment horizontal="center" vertical="center"/>
      <protection hidden="1"/>
    </xf>
    <xf numFmtId="0" fontId="3" fillId="6" borderId="106" xfId="0" applyFont="1" applyFill="1" applyBorder="1" applyAlignment="1" applyProtection="1">
      <alignment horizontal="center" vertical="center"/>
      <protection hidden="1"/>
    </xf>
    <xf numFmtId="0" fontId="3" fillId="6" borderId="106" xfId="0" applyFont="1" applyFill="1" applyBorder="1" applyAlignment="1" applyProtection="1">
      <alignment horizontal="center" vertical="center" wrapText="1"/>
      <protection hidden="1"/>
    </xf>
    <xf numFmtId="0" fontId="3" fillId="6" borderId="137" xfId="0" applyFont="1" applyFill="1" applyBorder="1" applyAlignment="1" applyProtection="1">
      <alignment horizontal="left" vertical="center" wrapText="1"/>
      <protection hidden="1"/>
    </xf>
    <xf numFmtId="4" fontId="3" fillId="6" borderId="106" xfId="0" applyNumberFormat="1" applyFont="1" applyFill="1" applyBorder="1" applyAlignment="1" applyProtection="1">
      <alignment horizontal="center" vertical="center"/>
      <protection hidden="1"/>
    </xf>
    <xf numFmtId="2" fontId="0" fillId="0" borderId="107" xfId="0" applyNumberFormat="1" applyBorder="1" applyAlignment="1" applyProtection="1">
      <alignment horizontal="center" vertical="center"/>
      <protection hidden="1"/>
    </xf>
    <xf numFmtId="4" fontId="3" fillId="6" borderId="137" xfId="0" applyNumberFormat="1" applyFont="1" applyFill="1" applyBorder="1" applyAlignment="1" applyProtection="1">
      <alignment horizontal="center" vertical="center"/>
      <protection hidden="1"/>
    </xf>
    <xf numFmtId="10" fontId="23" fillId="6" borderId="136" xfId="0" applyNumberFormat="1" applyFont="1" applyFill="1" applyBorder="1" applyAlignment="1" applyProtection="1">
      <alignment horizontal="center" vertical="center"/>
      <protection hidden="1"/>
    </xf>
    <xf numFmtId="0" fontId="11" fillId="0" borderId="61" xfId="0" applyFont="1" applyBorder="1" applyAlignment="1" applyProtection="1">
      <alignment horizontal="centerContinuous" vertical="center"/>
      <protection hidden="1"/>
    </xf>
    <xf numFmtId="0" fontId="7" fillId="0" borderId="114" xfId="0" applyFont="1" applyBorder="1" applyAlignment="1" applyProtection="1">
      <alignment horizontal="centerContinuous"/>
      <protection hidden="1"/>
    </xf>
    <xf numFmtId="0" fontId="11" fillId="0" borderId="115" xfId="0" applyFont="1" applyBorder="1" applyAlignment="1" applyProtection="1">
      <alignment horizontal="center" vertical="center" wrapText="1"/>
      <protection hidden="1"/>
    </xf>
    <xf numFmtId="0" fontId="11" fillId="0" borderId="115" xfId="0" applyFont="1" applyBorder="1" applyAlignment="1" applyProtection="1">
      <alignment horizontal="left" vertical="center" wrapText="1"/>
      <protection hidden="1"/>
    </xf>
    <xf numFmtId="166" fontId="11" fillId="0" borderId="116" xfId="0" applyNumberFormat="1" applyFont="1" applyBorder="1" applyAlignment="1" applyProtection="1">
      <alignment horizontal="centerContinuous" vertical="center"/>
      <protection hidden="1"/>
    </xf>
    <xf numFmtId="0" fontId="7" fillId="0" borderId="71" xfId="0" applyFont="1" applyBorder="1" applyAlignment="1" applyProtection="1">
      <alignment horizontal="centerContinuous"/>
      <protection hidden="1"/>
    </xf>
    <xf numFmtId="10" fontId="28" fillId="0" borderId="117" xfId="0" applyNumberFormat="1" applyFont="1" applyBorder="1" applyAlignment="1" applyProtection="1">
      <alignment horizontal="center" vertical="center" wrapText="1"/>
      <protection hidden="1"/>
    </xf>
    <xf numFmtId="0" fontId="3" fillId="6" borderId="119" xfId="0" applyFont="1" applyFill="1" applyBorder="1" applyAlignment="1" applyProtection="1">
      <alignment horizontal="center" vertical="center"/>
      <protection hidden="1"/>
    </xf>
    <xf numFmtId="0" fontId="3" fillId="6" borderId="119" xfId="0" applyFont="1" applyFill="1" applyBorder="1" applyAlignment="1" applyProtection="1">
      <alignment horizontal="center" vertical="center" wrapText="1"/>
      <protection hidden="1"/>
    </xf>
    <xf numFmtId="0" fontId="3" fillId="6" borderId="119" xfId="0" applyFont="1" applyFill="1" applyBorder="1" applyAlignment="1" applyProtection="1">
      <alignment horizontal="left" vertical="center" wrapText="1"/>
      <protection hidden="1"/>
    </xf>
    <xf numFmtId="4" fontId="3" fillId="6" borderId="119" xfId="0" applyNumberFormat="1" applyFont="1" applyFill="1" applyBorder="1" applyAlignment="1" applyProtection="1">
      <alignment horizontal="center" vertical="center"/>
      <protection hidden="1"/>
    </xf>
    <xf numFmtId="2" fontId="0" fillId="0" borderId="119" xfId="0" applyNumberFormat="1" applyBorder="1" applyAlignment="1" applyProtection="1">
      <alignment horizontal="center" vertical="center"/>
      <protection hidden="1"/>
    </xf>
    <xf numFmtId="4" fontId="3" fillId="6" borderId="115" xfId="0" applyNumberFormat="1" applyFont="1" applyFill="1" applyBorder="1" applyAlignment="1" applyProtection="1">
      <alignment horizontal="center" vertical="center"/>
      <protection hidden="1"/>
    </xf>
    <xf numFmtId="10" fontId="23" fillId="6" borderId="120" xfId="0" applyNumberFormat="1" applyFont="1" applyFill="1" applyBorder="1" applyAlignment="1" applyProtection="1">
      <alignment horizontal="center" vertical="center"/>
      <protection hidden="1"/>
    </xf>
    <xf numFmtId="0" fontId="7" fillId="0" borderId="121" xfId="0" applyFont="1" applyBorder="1" applyAlignment="1" applyProtection="1">
      <alignment horizontal="centerContinuous"/>
      <protection hidden="1"/>
    </xf>
    <xf numFmtId="0" fontId="3" fillId="6" borderId="106" xfId="0" applyFont="1" applyFill="1" applyBorder="1" applyAlignment="1" applyProtection="1">
      <alignment horizontal="left" vertical="center" wrapText="1"/>
      <protection hidden="1"/>
    </xf>
    <xf numFmtId="10" fontId="23" fillId="6" borderId="113" xfId="0" applyNumberFormat="1" applyFont="1" applyFill="1" applyBorder="1" applyAlignment="1" applyProtection="1">
      <alignment horizontal="center" vertical="center"/>
      <protection hidden="1"/>
    </xf>
    <xf numFmtId="2" fontId="0" fillId="0" borderId="19" xfId="0" applyNumberFormat="1" applyBorder="1" applyAlignment="1" applyProtection="1">
      <alignment horizontal="center" vertical="center"/>
      <protection hidden="1"/>
    </xf>
    <xf numFmtId="0" fontId="3" fillId="0" borderId="110" xfId="0" applyFont="1" applyBorder="1" applyAlignment="1" applyProtection="1">
      <alignment horizontal="center" vertical="center" wrapText="1"/>
      <protection hidden="1"/>
    </xf>
    <xf numFmtId="0" fontId="11" fillId="0" borderId="118" xfId="0" applyFont="1" applyBorder="1" applyAlignment="1" applyProtection="1">
      <alignment horizontal="centerContinuous" vertical="center"/>
      <protection hidden="1"/>
    </xf>
    <xf numFmtId="0" fontId="3" fillId="6" borderId="112" xfId="0" applyFont="1" applyFill="1" applyBorder="1" applyAlignment="1" applyProtection="1">
      <alignment horizontal="center" vertical="center"/>
      <protection hidden="1"/>
    </xf>
    <xf numFmtId="0" fontId="3" fillId="0" borderId="112" xfId="0" applyFont="1" applyBorder="1" applyAlignment="1" applyProtection="1">
      <alignment horizontal="center" vertical="center" wrapText="1"/>
      <protection hidden="1"/>
    </xf>
    <xf numFmtId="0" fontId="3" fillId="6" borderId="112" xfId="0" applyFont="1" applyFill="1" applyBorder="1" applyAlignment="1" applyProtection="1">
      <alignment horizontal="left" vertical="center" wrapText="1"/>
      <protection hidden="1"/>
    </xf>
    <xf numFmtId="4" fontId="3" fillId="6" borderId="112" xfId="0" applyNumberFormat="1" applyFont="1" applyFill="1" applyBorder="1" applyAlignment="1" applyProtection="1">
      <alignment horizontal="center" vertical="center"/>
      <protection hidden="1"/>
    </xf>
    <xf numFmtId="2" fontId="0" fillId="0" borderId="112" xfId="0" applyNumberFormat="1" applyBorder="1" applyAlignment="1" applyProtection="1">
      <alignment horizontal="center" vertical="center"/>
      <protection hidden="1"/>
    </xf>
    <xf numFmtId="10" fontId="23" fillId="6" borderId="111" xfId="0" applyNumberFormat="1" applyFont="1" applyFill="1" applyBorder="1" applyAlignment="1" applyProtection="1">
      <alignment horizontal="center" vertical="center"/>
      <protection hidden="1"/>
    </xf>
    <xf numFmtId="0" fontId="3" fillId="6" borderId="112" xfId="0" applyFont="1" applyFill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0" borderId="133" xfId="0" applyFont="1" applyBorder="1" applyAlignment="1" applyProtection="1">
      <alignment horizontal="center" vertical="center"/>
      <protection hidden="1"/>
    </xf>
    <xf numFmtId="0" fontId="3" fillId="0" borderId="132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left" vertical="center" wrapText="1"/>
      <protection hidden="1"/>
    </xf>
    <xf numFmtId="4" fontId="3" fillId="0" borderId="19" xfId="0" applyNumberFormat="1" applyFont="1" applyBorder="1" applyAlignment="1" applyProtection="1">
      <alignment horizontal="center" vertical="center"/>
      <protection hidden="1"/>
    </xf>
    <xf numFmtId="10" fontId="23" fillId="0" borderId="20" xfId="0" applyNumberFormat="1" applyFont="1" applyBorder="1" applyAlignment="1" applyProtection="1">
      <alignment horizontal="center" vertical="center"/>
      <protection hidden="1"/>
    </xf>
    <xf numFmtId="0" fontId="3" fillId="0" borderId="129" xfId="0" applyFont="1" applyBorder="1" applyAlignment="1" applyProtection="1">
      <alignment horizontal="center" vertical="center"/>
      <protection hidden="1"/>
    </xf>
    <xf numFmtId="0" fontId="3" fillId="0" borderId="123" xfId="0" applyFont="1" applyBorder="1" applyAlignment="1" applyProtection="1">
      <alignment horizontal="center" vertical="center" wrapText="1"/>
      <protection hidden="1"/>
    </xf>
    <xf numFmtId="0" fontId="3" fillId="0" borderId="127" xfId="0" applyFont="1" applyBorder="1" applyAlignment="1" applyProtection="1">
      <alignment horizontal="left" vertical="center" wrapText="1"/>
      <protection hidden="1"/>
    </xf>
    <xf numFmtId="4" fontId="3" fillId="0" borderId="123" xfId="0" applyNumberFormat="1" applyFont="1" applyBorder="1" applyAlignment="1" applyProtection="1">
      <alignment horizontal="center" vertical="center"/>
      <protection hidden="1"/>
    </xf>
    <xf numFmtId="2" fontId="0" fillId="0" borderId="123" xfId="0" applyNumberFormat="1" applyBorder="1" applyAlignment="1" applyProtection="1">
      <alignment horizontal="center" vertical="center"/>
      <protection hidden="1"/>
    </xf>
    <xf numFmtId="0" fontId="3" fillId="0" borderId="125" xfId="0" applyFont="1" applyBorder="1" applyAlignment="1" applyProtection="1">
      <alignment horizontal="center" vertical="center"/>
      <protection hidden="1"/>
    </xf>
    <xf numFmtId="0" fontId="3" fillId="0" borderId="126" xfId="0" applyFont="1" applyBorder="1" applyAlignment="1" applyProtection="1">
      <alignment horizontal="center" vertical="center" wrapText="1"/>
      <protection hidden="1"/>
    </xf>
    <xf numFmtId="0" fontId="3" fillId="0" borderId="126" xfId="0" applyFont="1" applyBorder="1" applyAlignment="1" applyProtection="1">
      <alignment horizontal="left" vertical="center" wrapText="1"/>
      <protection hidden="1"/>
    </xf>
    <xf numFmtId="4" fontId="3" fillId="0" borderId="126" xfId="0" applyNumberFormat="1" applyFont="1" applyBorder="1" applyAlignment="1" applyProtection="1">
      <alignment horizontal="center" vertical="center"/>
      <protection hidden="1"/>
    </xf>
    <xf numFmtId="2" fontId="0" fillId="0" borderId="126" xfId="0" applyNumberFormat="1" applyBorder="1" applyAlignment="1" applyProtection="1">
      <alignment horizontal="center" vertical="center"/>
      <protection hidden="1"/>
    </xf>
    <xf numFmtId="0" fontId="3" fillId="0" borderId="130" xfId="0" applyFont="1" applyBorder="1" applyAlignment="1" applyProtection="1">
      <alignment horizontal="center" vertical="center"/>
      <protection hidden="1"/>
    </xf>
    <xf numFmtId="0" fontId="3" fillId="0" borderId="124" xfId="0" applyFont="1" applyBorder="1" applyAlignment="1" applyProtection="1">
      <alignment horizontal="center" vertical="center" wrapText="1"/>
      <protection hidden="1"/>
    </xf>
    <xf numFmtId="0" fontId="3" fillId="0" borderId="124" xfId="0" applyFont="1" applyBorder="1" applyAlignment="1" applyProtection="1">
      <alignment horizontal="left" vertical="center" wrapText="1"/>
      <protection hidden="1"/>
    </xf>
    <xf numFmtId="4" fontId="3" fillId="0" borderId="124" xfId="0" applyNumberFormat="1" applyFont="1" applyBorder="1" applyAlignment="1" applyProtection="1">
      <alignment horizontal="center" vertical="center"/>
      <protection hidden="1"/>
    </xf>
    <xf numFmtId="2" fontId="0" fillId="0" borderId="124" xfId="0" applyNumberFormat="1" applyBorder="1" applyAlignment="1" applyProtection="1">
      <alignment horizontal="center" vertical="center"/>
      <protection hidden="1"/>
    </xf>
    <xf numFmtId="0" fontId="3" fillId="6" borderId="128" xfId="0" applyFont="1" applyFill="1" applyBorder="1" applyAlignment="1" applyProtection="1">
      <alignment horizontal="center" vertical="center"/>
      <protection hidden="1"/>
    </xf>
    <xf numFmtId="0" fontId="3" fillId="6" borderId="128" xfId="0" applyFont="1" applyFill="1" applyBorder="1" applyAlignment="1" applyProtection="1">
      <alignment horizontal="center" vertical="center" wrapText="1"/>
      <protection hidden="1"/>
    </xf>
    <xf numFmtId="0" fontId="3" fillId="0" borderId="128" xfId="0" applyFont="1" applyBorder="1" applyAlignment="1" applyProtection="1">
      <alignment horizontal="left" vertical="center" wrapText="1"/>
      <protection hidden="1"/>
    </xf>
    <xf numFmtId="4" fontId="3" fillId="6" borderId="128" xfId="0" applyNumberFormat="1" applyFont="1" applyFill="1" applyBorder="1" applyAlignment="1" applyProtection="1">
      <alignment horizontal="center" vertical="center"/>
      <protection hidden="1"/>
    </xf>
    <xf numFmtId="2" fontId="0" fillId="0" borderId="128" xfId="0" applyNumberFormat="1" applyBorder="1" applyAlignment="1" applyProtection="1">
      <alignment horizontal="center" vertical="center"/>
      <protection hidden="1"/>
    </xf>
    <xf numFmtId="10" fontId="23" fillId="6" borderId="142" xfId="0" applyNumberFormat="1" applyFont="1" applyFill="1" applyBorder="1" applyAlignment="1" applyProtection="1">
      <alignment horizontal="center" vertical="center"/>
      <protection hidden="1"/>
    </xf>
    <xf numFmtId="0" fontId="3" fillId="6" borderId="134" xfId="0" applyFont="1" applyFill="1" applyBorder="1" applyAlignment="1" applyProtection="1">
      <alignment horizontal="center" vertical="center"/>
      <protection hidden="1"/>
    </xf>
    <xf numFmtId="0" fontId="3" fillId="6" borderId="134" xfId="0" applyFont="1" applyFill="1" applyBorder="1" applyAlignment="1" applyProtection="1">
      <alignment horizontal="center" vertical="center" wrapText="1"/>
      <protection hidden="1"/>
    </xf>
    <xf numFmtId="0" fontId="3" fillId="0" borderId="134" xfId="0" applyFont="1" applyBorder="1" applyAlignment="1" applyProtection="1">
      <alignment horizontal="left" vertical="center" wrapText="1"/>
      <protection hidden="1"/>
    </xf>
    <xf numFmtId="4" fontId="3" fillId="6" borderId="134" xfId="0" applyNumberFormat="1" applyFont="1" applyFill="1" applyBorder="1" applyAlignment="1" applyProtection="1">
      <alignment horizontal="center" vertical="center"/>
      <protection hidden="1"/>
    </xf>
    <xf numFmtId="2" fontId="0" fillId="0" borderId="134" xfId="0" applyNumberFormat="1" applyBorder="1" applyAlignment="1" applyProtection="1">
      <alignment horizontal="center" vertical="center"/>
      <protection hidden="1"/>
    </xf>
    <xf numFmtId="10" fontId="23" fillId="6" borderId="138" xfId="0" applyNumberFormat="1" applyFont="1" applyFill="1" applyBorder="1" applyAlignment="1" applyProtection="1">
      <alignment horizontal="center" vertical="center"/>
      <protection hidden="1"/>
    </xf>
    <xf numFmtId="0" fontId="3" fillId="6" borderId="145" xfId="0" applyFont="1" applyFill="1" applyBorder="1" applyAlignment="1" applyProtection="1">
      <alignment horizontal="center" vertical="center"/>
      <protection hidden="1"/>
    </xf>
    <xf numFmtId="0" fontId="3" fillId="6" borderId="145" xfId="0" applyFont="1" applyFill="1" applyBorder="1" applyAlignment="1" applyProtection="1">
      <alignment horizontal="center" vertical="center" wrapText="1"/>
      <protection hidden="1"/>
    </xf>
    <xf numFmtId="4" fontId="3" fillId="6" borderId="145" xfId="0" applyNumberFormat="1" applyFont="1" applyFill="1" applyBorder="1" applyAlignment="1" applyProtection="1">
      <alignment horizontal="center" vertical="center"/>
      <protection hidden="1"/>
    </xf>
    <xf numFmtId="2" fontId="0" fillId="0" borderId="145" xfId="0" applyNumberFormat="1" applyBorder="1" applyAlignment="1" applyProtection="1">
      <alignment horizontal="center" vertical="center"/>
      <protection hidden="1"/>
    </xf>
    <xf numFmtId="10" fontId="23" fillId="6" borderId="147" xfId="0" applyNumberFormat="1" applyFont="1" applyFill="1" applyBorder="1" applyAlignment="1" applyProtection="1">
      <alignment horizontal="center" vertical="center"/>
      <protection hidden="1"/>
    </xf>
    <xf numFmtId="0" fontId="3" fillId="6" borderId="139" xfId="0" applyFont="1" applyFill="1" applyBorder="1" applyAlignment="1" applyProtection="1">
      <alignment horizontal="center" vertical="center"/>
      <protection hidden="1"/>
    </xf>
    <xf numFmtId="0" fontId="3" fillId="6" borderId="139" xfId="0" applyFont="1" applyFill="1" applyBorder="1" applyAlignment="1" applyProtection="1">
      <alignment horizontal="center" vertical="center" wrapText="1"/>
      <protection hidden="1"/>
    </xf>
    <xf numFmtId="0" fontId="3" fillId="0" borderId="139" xfId="0" applyFont="1" applyBorder="1" applyAlignment="1" applyProtection="1">
      <alignment horizontal="center" vertical="center" wrapText="1"/>
      <protection hidden="1"/>
    </xf>
    <xf numFmtId="0" fontId="3" fillId="0" borderId="106" xfId="0" applyFont="1" applyBorder="1" applyAlignment="1" applyProtection="1">
      <alignment horizontal="left" vertical="center" wrapText="1"/>
      <protection hidden="1"/>
    </xf>
    <xf numFmtId="4" fontId="3" fillId="6" borderId="139" xfId="0" applyNumberFormat="1" applyFont="1" applyFill="1" applyBorder="1" applyAlignment="1" applyProtection="1">
      <alignment horizontal="center" vertical="center"/>
      <protection hidden="1"/>
    </xf>
    <xf numFmtId="2" fontId="0" fillId="0" borderId="140" xfId="0" applyNumberFormat="1" applyBorder="1" applyAlignment="1" applyProtection="1">
      <alignment horizontal="center" vertical="center"/>
      <protection hidden="1"/>
    </xf>
    <xf numFmtId="4" fontId="3" fillId="6" borderId="148" xfId="0" applyNumberFormat="1" applyFont="1" applyFill="1" applyBorder="1" applyAlignment="1" applyProtection="1">
      <alignment horizontal="center" vertical="center"/>
      <protection hidden="1"/>
    </xf>
    <xf numFmtId="4" fontId="3" fillId="6" borderId="141" xfId="0" applyNumberFormat="1" applyFont="1" applyFill="1" applyBorder="1" applyAlignment="1" applyProtection="1">
      <alignment horizontal="center" vertical="center"/>
      <protection hidden="1"/>
    </xf>
    <xf numFmtId="10" fontId="23" fillId="6" borderId="143" xfId="0" applyNumberFormat="1" applyFont="1" applyFill="1" applyBorder="1" applyAlignment="1" applyProtection="1">
      <alignment horizontal="center" vertical="center"/>
      <protection hidden="1"/>
    </xf>
    <xf numFmtId="0" fontId="7" fillId="0" borderId="144" xfId="0" applyFont="1" applyBorder="1" applyAlignment="1" applyProtection="1">
      <alignment horizontal="centerContinuous"/>
      <protection hidden="1"/>
    </xf>
    <xf numFmtId="0" fontId="11" fillId="0" borderId="122" xfId="0" applyFont="1" applyBorder="1" applyAlignment="1" applyProtection="1">
      <alignment horizontal="left" vertical="center" wrapText="1"/>
      <protection hidden="1"/>
    </xf>
    <xf numFmtId="0" fontId="3" fillId="0" borderId="110" xfId="0" applyFont="1" applyBorder="1" applyAlignment="1" applyProtection="1">
      <alignment horizontal="left" vertical="center" wrapText="1"/>
      <protection hidden="1"/>
    </xf>
    <xf numFmtId="0" fontId="42" fillId="7" borderId="25" xfId="0" applyFont="1" applyFill="1" applyBorder="1" applyAlignment="1" applyProtection="1">
      <alignment vertical="center"/>
      <protection hidden="1"/>
    </xf>
    <xf numFmtId="0" fontId="42" fillId="7" borderId="10" xfId="0" applyFont="1" applyFill="1" applyBorder="1" applyAlignment="1" applyProtection="1">
      <alignment horizontal="left" vertical="center"/>
      <protection hidden="1"/>
    </xf>
    <xf numFmtId="0" fontId="42" fillId="7" borderId="10" xfId="0" applyFont="1" applyFill="1" applyBorder="1" applyAlignment="1" applyProtection="1">
      <alignment horizontal="center" vertical="center"/>
      <protection hidden="1"/>
    </xf>
    <xf numFmtId="4" fontId="42" fillId="7" borderId="12" xfId="0" applyNumberFormat="1" applyFont="1" applyFill="1" applyBorder="1" applyAlignment="1" applyProtection="1">
      <alignment horizontal="center" vertical="center"/>
      <protection hidden="1"/>
    </xf>
    <xf numFmtId="9" fontId="42" fillId="7" borderId="12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5" xfId="0" applyBorder="1" applyProtection="1">
      <protection hidden="1"/>
    </xf>
    <xf numFmtId="43" fontId="0" fillId="0" borderId="5" xfId="0" applyNumberFormat="1" applyBorder="1" applyProtection="1">
      <protection hidden="1"/>
    </xf>
    <xf numFmtId="4" fontId="0" fillId="0" borderId="5" xfId="0" applyNumberFormat="1" applyBorder="1" applyAlignment="1" applyProtection="1">
      <alignment horizontal="center"/>
      <protection hidden="1"/>
    </xf>
    <xf numFmtId="0" fontId="23" fillId="0" borderId="5" xfId="0" applyFont="1" applyBorder="1" applyAlignment="1" applyProtection="1">
      <alignment horizontal="center" vertical="center"/>
      <protection hidden="1"/>
    </xf>
    <xf numFmtId="4" fontId="3" fillId="9" borderId="19" xfId="0" applyNumberFormat="1" applyFont="1" applyFill="1" applyBorder="1" applyAlignment="1" applyProtection="1">
      <alignment horizontal="center" vertical="center"/>
      <protection locked="0"/>
    </xf>
    <xf numFmtId="4" fontId="3" fillId="9" borderId="110" xfId="0" applyNumberFormat="1" applyFont="1" applyFill="1" applyBorder="1" applyAlignment="1" applyProtection="1">
      <alignment horizontal="center" vertical="center"/>
      <protection locked="0"/>
    </xf>
    <xf numFmtId="4" fontId="3" fillId="9" borderId="106" xfId="0" applyNumberFormat="1" applyFont="1" applyFill="1" applyBorder="1" applyAlignment="1" applyProtection="1">
      <alignment horizontal="center" vertical="center"/>
      <protection locked="0"/>
    </xf>
    <xf numFmtId="4" fontId="3" fillId="9" borderId="119" xfId="0" applyNumberFormat="1" applyFont="1" applyFill="1" applyBorder="1" applyAlignment="1" applyProtection="1">
      <alignment horizontal="center" vertical="center"/>
      <protection locked="0"/>
    </xf>
    <xf numFmtId="4" fontId="3" fillId="9" borderId="112" xfId="0" applyNumberFormat="1" applyFont="1" applyFill="1" applyBorder="1" applyAlignment="1" applyProtection="1">
      <alignment horizontal="center" vertical="center"/>
      <protection locked="0"/>
    </xf>
    <xf numFmtId="4" fontId="3" fillId="9" borderId="131" xfId="0" applyNumberFormat="1" applyFont="1" applyFill="1" applyBorder="1" applyAlignment="1" applyProtection="1">
      <alignment horizontal="center" vertical="center"/>
      <protection locked="0"/>
    </xf>
    <xf numFmtId="4" fontId="3" fillId="9" borderId="135" xfId="0" applyNumberFormat="1" applyFont="1" applyFill="1" applyBorder="1" applyAlignment="1" applyProtection="1">
      <alignment horizontal="center" vertical="center"/>
      <protection locked="0"/>
    </xf>
    <xf numFmtId="4" fontId="3" fillId="9" borderId="5" xfId="0" applyNumberFormat="1" applyFont="1" applyFill="1" applyBorder="1" applyAlignment="1" applyProtection="1">
      <alignment horizontal="center" vertical="center"/>
      <protection locked="0"/>
    </xf>
    <xf numFmtId="4" fontId="3" fillId="9" borderId="128" xfId="0" applyNumberFormat="1" applyFont="1" applyFill="1" applyBorder="1" applyAlignment="1" applyProtection="1">
      <alignment horizontal="center" vertical="center"/>
      <protection locked="0"/>
    </xf>
    <xf numFmtId="4" fontId="3" fillId="9" borderId="134" xfId="0" applyNumberFormat="1" applyFont="1" applyFill="1" applyBorder="1" applyAlignment="1" applyProtection="1">
      <alignment horizontal="center" vertical="center"/>
      <protection locked="0"/>
    </xf>
    <xf numFmtId="4" fontId="3" fillId="9" borderId="145" xfId="0" applyNumberFormat="1" applyFont="1" applyFill="1" applyBorder="1" applyAlignment="1" applyProtection="1">
      <alignment horizontal="center" vertical="center"/>
      <protection locked="0"/>
    </xf>
    <xf numFmtId="4" fontId="3" fillId="9" borderId="146" xfId="0" applyNumberFormat="1" applyFont="1" applyFill="1" applyBorder="1" applyAlignment="1" applyProtection="1">
      <alignment horizontal="center" vertical="center"/>
      <protection locked="0"/>
    </xf>
    <xf numFmtId="10" fontId="59" fillId="10" borderId="12" xfId="22" applyNumberFormat="1" applyFont="1" applyFill="1" applyBorder="1" applyAlignment="1" applyProtection="1">
      <alignment horizontal="center" vertical="center"/>
      <protection locked="0"/>
    </xf>
    <xf numFmtId="0" fontId="51" fillId="0" borderId="50" xfId="20" applyFont="1" applyBorder="1" applyAlignment="1" applyProtection="1">
      <alignment vertical="center"/>
      <protection locked="0"/>
    </xf>
    <xf numFmtId="0" fontId="51" fillId="0" borderId="51" xfId="20" applyFont="1" applyBorder="1" applyAlignment="1" applyProtection="1">
      <alignment vertical="center"/>
      <protection locked="0"/>
    </xf>
    <xf numFmtId="0" fontId="3" fillId="0" borderId="5" xfId="21" applyFont="1" applyAlignment="1" applyProtection="1">
      <alignment horizontal="center" vertical="center" wrapText="1"/>
      <protection locked="0"/>
    </xf>
    <xf numFmtId="165" fontId="10" fillId="0" borderId="5" xfId="21" applyNumberFormat="1" applyFont="1" applyAlignment="1" applyProtection="1">
      <alignment horizontal="center" vertical="center" wrapText="1"/>
      <protection locked="0"/>
    </xf>
    <xf numFmtId="0" fontId="0" fillId="0" borderId="5" xfId="20" applyFont="1" applyAlignment="1" applyProtection="1">
      <alignment horizontal="centerContinuous" vertical="center" wrapText="1"/>
      <protection locked="0"/>
    </xf>
    <xf numFmtId="0" fontId="3" fillId="0" borderId="5" xfId="21" applyFont="1" applyAlignment="1" applyProtection="1">
      <alignment horizontal="centerContinuous" vertical="center"/>
      <protection locked="0"/>
    </xf>
    <xf numFmtId="0" fontId="37" fillId="0" borderId="5" xfId="20" applyFont="1" applyAlignment="1" applyProtection="1">
      <alignment horizontal="centerContinuous" vertical="center"/>
      <protection locked="0"/>
    </xf>
    <xf numFmtId="0" fontId="38" fillId="0" borderId="5" xfId="20" applyFont="1" applyAlignment="1" applyProtection="1">
      <alignment horizontal="centerContinuous" vertical="center"/>
      <protection locked="0"/>
    </xf>
    <xf numFmtId="172" fontId="37" fillId="0" borderId="53" xfId="19" applyNumberFormat="1" applyFont="1" applyBorder="1" applyAlignment="1" applyProtection="1">
      <alignment horizontal="center" vertical="center" wrapText="1"/>
      <protection hidden="1"/>
    </xf>
    <xf numFmtId="0" fontId="52" fillId="0" borderId="55" xfId="20" applyFont="1" applyBorder="1" applyAlignment="1" applyProtection="1">
      <alignment horizontal="left" vertical="center" wrapText="1"/>
      <protection hidden="1"/>
    </xf>
    <xf numFmtId="173" fontId="37" fillId="0" borderId="56" xfId="19" applyNumberFormat="1" applyFont="1" applyBorder="1" applyAlignment="1" applyProtection="1">
      <alignment horizontal="center" vertical="center" wrapText="1"/>
      <protection hidden="1"/>
    </xf>
    <xf numFmtId="0" fontId="37" fillId="0" borderId="5" xfId="20" applyFont="1" applyAlignment="1" applyProtection="1">
      <alignment horizontal="left" vertical="center" wrapText="1"/>
      <protection hidden="1"/>
    </xf>
    <xf numFmtId="0" fontId="52" fillId="0" borderId="5" xfId="20" applyFont="1" applyAlignment="1" applyProtection="1">
      <alignment vertical="center" wrapText="1"/>
      <protection hidden="1"/>
    </xf>
    <xf numFmtId="10" fontId="44" fillId="9" borderId="88" xfId="23" applyNumberFormat="1" applyFont="1" applyFill="1" applyBorder="1" applyAlignment="1" applyProtection="1">
      <alignment horizontal="center" vertical="center"/>
      <protection locked="0"/>
    </xf>
    <xf numFmtId="10" fontId="44" fillId="9" borderId="98" xfId="23" applyNumberFormat="1" applyFont="1" applyFill="1" applyBorder="1" applyAlignment="1" applyProtection="1">
      <alignment horizontal="center" vertical="center"/>
      <protection locked="0"/>
    </xf>
    <xf numFmtId="10" fontId="44" fillId="9" borderId="97" xfId="23" applyNumberFormat="1" applyFont="1" applyFill="1" applyBorder="1" applyAlignment="1" applyProtection="1">
      <alignment horizontal="center" vertical="center"/>
      <protection locked="0"/>
    </xf>
    <xf numFmtId="10" fontId="44" fillId="9" borderId="82" xfId="23" applyNumberFormat="1" applyFont="1" applyFill="1" applyBorder="1" applyAlignment="1" applyProtection="1">
      <alignment horizontal="center" vertical="center"/>
      <protection locked="0"/>
    </xf>
    <xf numFmtId="10" fontId="44" fillId="9" borderId="102" xfId="23" applyNumberFormat="1" applyFont="1" applyFill="1" applyBorder="1" applyAlignment="1" applyProtection="1">
      <alignment horizontal="center" vertical="center"/>
      <protection locked="0"/>
    </xf>
    <xf numFmtId="10" fontId="44" fillId="9" borderId="100" xfId="23" applyNumberFormat="1" applyFont="1" applyFill="1" applyBorder="1" applyAlignment="1" applyProtection="1">
      <alignment horizontal="center" vertical="center"/>
      <protection locked="0"/>
    </xf>
    <xf numFmtId="10" fontId="44" fillId="9" borderId="99" xfId="23" applyNumberFormat="1" applyFont="1" applyFill="1" applyBorder="1" applyAlignment="1" applyProtection="1">
      <alignment horizontal="center" vertical="center"/>
      <protection locked="0"/>
    </xf>
    <xf numFmtId="10" fontId="44" fillId="9" borderId="89" xfId="23" applyNumberFormat="1" applyFont="1" applyFill="1" applyBorder="1" applyAlignment="1" applyProtection="1">
      <alignment horizontal="center" vertical="center"/>
      <protection locked="0"/>
    </xf>
    <xf numFmtId="10" fontId="44" fillId="9" borderId="86" xfId="23" applyNumberFormat="1" applyFont="1" applyFill="1" applyBorder="1" applyAlignment="1" applyProtection="1">
      <alignment horizontal="center" vertical="center"/>
      <protection locked="0"/>
    </xf>
    <xf numFmtId="10" fontId="44" fillId="9" borderId="101" xfId="23" applyNumberFormat="1" applyFont="1" applyFill="1" applyBorder="1" applyAlignment="1" applyProtection="1">
      <alignment horizontal="center" vertical="center"/>
      <protection locked="0"/>
    </xf>
    <xf numFmtId="10" fontId="44" fillId="9" borderId="94" xfId="23" applyNumberFormat="1" applyFont="1" applyFill="1" applyBorder="1" applyAlignment="1" applyProtection="1">
      <alignment horizontal="center" vertical="center"/>
      <protection locked="0"/>
    </xf>
    <xf numFmtId="165" fontId="40" fillId="0" borderId="5" xfId="20" applyNumberFormat="1" applyFont="1" applyAlignment="1" applyProtection="1">
      <alignment horizontal="center" vertical="center" wrapText="1"/>
      <protection hidden="1"/>
    </xf>
    <xf numFmtId="0" fontId="0" fillId="0" borderId="50" xfId="0" applyBorder="1" applyProtection="1">
      <protection hidden="1"/>
    </xf>
    <xf numFmtId="0" fontId="0" fillId="0" borderId="0" xfId="0" applyProtection="1">
      <protection hidden="1"/>
    </xf>
    <xf numFmtId="166" fontId="40" fillId="0" borderId="5" xfId="20" applyNumberFormat="1" applyFont="1" applyAlignment="1" applyProtection="1">
      <alignment horizontal="center" vertical="center" wrapText="1"/>
      <protection hidden="1"/>
    </xf>
    <xf numFmtId="44" fontId="40" fillId="0" borderId="5" xfId="19" applyFont="1" applyFill="1" applyBorder="1" applyAlignment="1" applyProtection="1">
      <alignment horizontal="center" vertical="center" wrapText="1"/>
      <protection hidden="1"/>
    </xf>
    <xf numFmtId="0" fontId="40" fillId="0" borderId="52" xfId="20" applyFont="1" applyBorder="1" applyAlignment="1" applyProtection="1">
      <alignment horizontal="left" vertical="center" wrapText="1"/>
      <protection hidden="1"/>
    </xf>
    <xf numFmtId="0" fontId="40" fillId="0" borderId="55" xfId="20" applyFont="1" applyBorder="1" applyAlignment="1" applyProtection="1">
      <alignment horizontal="left" vertical="center" wrapText="1"/>
      <protection hidden="1"/>
    </xf>
    <xf numFmtId="0" fontId="3" fillId="0" borderId="58" xfId="0" applyFont="1" applyBorder="1" applyAlignment="1" applyProtection="1">
      <alignment vertical="center" wrapText="1"/>
      <protection hidden="1"/>
    </xf>
    <xf numFmtId="0" fontId="3" fillId="0" borderId="57" xfId="0" applyFont="1" applyBorder="1" applyAlignment="1" applyProtection="1">
      <alignment vertical="center" wrapText="1"/>
      <protection hidden="1"/>
    </xf>
    <xf numFmtId="0" fontId="3" fillId="0" borderId="57" xfId="0" applyFont="1" applyBorder="1" applyAlignment="1" applyProtection="1">
      <alignment horizontal="center" vertical="center" wrapText="1"/>
      <protection hidden="1"/>
    </xf>
    <xf numFmtId="4" fontId="3" fillId="0" borderId="57" xfId="0" applyNumberFormat="1" applyFont="1" applyBorder="1" applyAlignment="1" applyProtection="1">
      <alignment horizontal="center" vertical="center" wrapText="1"/>
      <protection hidden="1"/>
    </xf>
    <xf numFmtId="0" fontId="23" fillId="0" borderId="57" xfId="0" applyFont="1" applyBorder="1" applyAlignment="1" applyProtection="1">
      <alignment horizontal="center" vertical="center" wrapText="1"/>
      <protection hidden="1"/>
    </xf>
    <xf numFmtId="0" fontId="11" fillId="0" borderId="57" xfId="0" applyFont="1" applyBorder="1" applyAlignment="1" applyProtection="1">
      <alignment vertical="center" wrapText="1"/>
      <protection hidden="1"/>
    </xf>
    <xf numFmtId="0" fontId="11" fillId="0" borderId="28" xfId="0" applyFont="1" applyBorder="1" applyAlignment="1" applyProtection="1">
      <alignment vertical="center" wrapText="1"/>
      <protection hidden="1"/>
    </xf>
    <xf numFmtId="177" fontId="0" fillId="0" borderId="5" xfId="0" applyNumberFormat="1" applyBorder="1" applyProtection="1">
      <protection locked="0"/>
    </xf>
    <xf numFmtId="176" fontId="0" fillId="0" borderId="5" xfId="0" applyNumberFormat="1" applyBorder="1" applyProtection="1"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34" fillId="0" borderId="66" xfId="20" applyFont="1" applyBorder="1" applyAlignment="1" applyProtection="1">
      <alignment vertical="center"/>
      <protection locked="0"/>
    </xf>
    <xf numFmtId="0" fontId="34" fillId="0" borderId="5" xfId="20" applyFont="1" applyAlignment="1" applyProtection="1">
      <alignment vertical="center"/>
      <protection locked="0"/>
    </xf>
    <xf numFmtId="0" fontId="7" fillId="0" borderId="5" xfId="23" applyProtection="1">
      <protection locked="0"/>
    </xf>
    <xf numFmtId="0" fontId="20" fillId="0" borderId="5" xfId="20" applyFont="1" applyProtection="1">
      <protection locked="0"/>
    </xf>
    <xf numFmtId="166" fontId="7" fillId="0" borderId="5" xfId="23" applyNumberFormat="1" applyProtection="1">
      <protection locked="0"/>
    </xf>
    <xf numFmtId="0" fontId="0" fillId="0" borderId="68" xfId="20" applyFont="1" applyBorder="1" applyAlignment="1" applyProtection="1">
      <alignment vertical="center"/>
      <protection locked="0"/>
    </xf>
    <xf numFmtId="0" fontId="56" fillId="0" borderId="5" xfId="20" applyFont="1" applyAlignment="1" applyProtection="1">
      <alignment vertical="center"/>
      <protection locked="0"/>
    </xf>
    <xf numFmtId="0" fontId="56" fillId="0" borderId="5" xfId="20" applyFont="1" applyAlignment="1" applyProtection="1">
      <alignment horizontal="center" vertical="center"/>
      <protection locked="0"/>
    </xf>
    <xf numFmtId="177" fontId="56" fillId="0" borderId="5" xfId="20" applyNumberFormat="1" applyFont="1" applyAlignment="1" applyProtection="1">
      <alignment horizontal="center" vertical="center"/>
      <protection locked="0"/>
    </xf>
    <xf numFmtId="176" fontId="56" fillId="0" borderId="5" xfId="20" applyNumberFormat="1" applyFont="1" applyAlignment="1" applyProtection="1">
      <alignment horizontal="center" vertical="center"/>
      <protection locked="0"/>
    </xf>
    <xf numFmtId="166" fontId="7" fillId="0" borderId="64" xfId="23" applyNumberFormat="1" applyBorder="1" applyProtection="1">
      <protection locked="0"/>
    </xf>
    <xf numFmtId="0" fontId="7" fillId="0" borderId="63" xfId="23" applyBorder="1" applyProtection="1">
      <protection locked="0"/>
    </xf>
    <xf numFmtId="0" fontId="7" fillId="0" borderId="52" xfId="23" applyBorder="1" applyProtection="1">
      <protection locked="0"/>
    </xf>
    <xf numFmtId="2" fontId="20" fillId="0" borderId="52" xfId="23" applyNumberFormat="1" applyFont="1" applyBorder="1" applyProtection="1">
      <protection locked="0"/>
    </xf>
    <xf numFmtId="0" fontId="7" fillId="0" borderId="52" xfId="23" applyBorder="1" applyAlignment="1" applyProtection="1">
      <alignment horizontal="left"/>
      <protection locked="0"/>
    </xf>
    <xf numFmtId="175" fontId="20" fillId="0" borderId="52" xfId="23" applyNumberFormat="1" applyFont="1" applyBorder="1" applyAlignment="1" applyProtection="1">
      <alignment vertical="center"/>
      <protection locked="0"/>
    </xf>
    <xf numFmtId="175" fontId="57" fillId="0" borderId="52" xfId="23" applyNumberFormat="1" applyFont="1" applyBorder="1" applyProtection="1">
      <protection locked="0"/>
    </xf>
    <xf numFmtId="175" fontId="57" fillId="0" borderId="5" xfId="23" applyNumberFormat="1" applyFont="1" applyProtection="1">
      <protection locked="0"/>
    </xf>
    <xf numFmtId="0" fontId="58" fillId="0" borderId="5" xfId="26" applyNumberFormat="1" applyFont="1" applyFill="1" applyBorder="1" applyAlignment="1" applyProtection="1">
      <alignment horizontal="left" vertical="center"/>
      <protection locked="0"/>
    </xf>
    <xf numFmtId="43" fontId="7" fillId="0" borderId="5" xfId="23" applyNumberFormat="1" applyProtection="1">
      <protection locked="0"/>
    </xf>
    <xf numFmtId="0" fontId="58" fillId="0" borderId="5" xfId="26" applyNumberFormat="1" applyFont="1" applyFill="1" applyBorder="1" applyAlignment="1" applyProtection="1">
      <alignment horizontal="center" vertical="center"/>
      <protection locked="0"/>
    </xf>
    <xf numFmtId="166" fontId="21" fillId="0" borderId="5" xfId="24" applyFont="1" applyAlignment="1" applyProtection="1">
      <alignment vertical="center"/>
      <protection locked="0"/>
    </xf>
    <xf numFmtId="177" fontId="7" fillId="0" borderId="5" xfId="23" applyNumberFormat="1" applyProtection="1">
      <protection locked="0"/>
    </xf>
    <xf numFmtId="176" fontId="7" fillId="0" borderId="5" xfId="23" applyNumberFormat="1" applyProtection="1">
      <protection locked="0"/>
    </xf>
    <xf numFmtId="0" fontId="59" fillId="0" borderId="65" xfId="20" applyFont="1" applyBorder="1" applyAlignment="1" applyProtection="1">
      <alignment horizontal="left" vertical="center" wrapText="1"/>
      <protection hidden="1"/>
    </xf>
    <xf numFmtId="0" fontId="59" fillId="0" borderId="66" xfId="20" applyFont="1" applyBorder="1" applyAlignment="1" applyProtection="1">
      <alignment horizontal="left" vertical="center" wrapText="1"/>
      <protection hidden="1"/>
    </xf>
    <xf numFmtId="176" fontId="59" fillId="0" borderId="66" xfId="20" applyNumberFormat="1" applyFont="1" applyBorder="1" applyAlignment="1" applyProtection="1">
      <alignment vertical="center" wrapText="1"/>
      <protection hidden="1"/>
    </xf>
    <xf numFmtId="166" fontId="44" fillId="0" borderId="67" xfId="23" applyNumberFormat="1" applyFont="1" applyBorder="1" applyProtection="1">
      <protection hidden="1"/>
    </xf>
    <xf numFmtId="0" fontId="59" fillId="0" borderId="63" xfId="20" applyFont="1" applyBorder="1" applyAlignment="1" applyProtection="1">
      <alignment horizontal="left" vertical="center" wrapText="1"/>
      <protection hidden="1"/>
    </xf>
    <xf numFmtId="0" fontId="59" fillId="0" borderId="5" xfId="20" applyFont="1" applyAlignment="1" applyProtection="1">
      <alignment horizontal="left" vertical="center" wrapText="1"/>
      <protection hidden="1"/>
    </xf>
    <xf numFmtId="177" fontId="59" fillId="0" borderId="5" xfId="20" applyNumberFormat="1" applyFont="1" applyAlignment="1" applyProtection="1">
      <alignment horizontal="left" vertical="center" wrapText="1"/>
      <protection hidden="1"/>
    </xf>
    <xf numFmtId="176" fontId="59" fillId="0" borderId="5" xfId="20" applyNumberFormat="1" applyFont="1" applyAlignment="1" applyProtection="1">
      <alignment horizontal="left" vertical="center" wrapText="1"/>
      <protection hidden="1"/>
    </xf>
    <xf numFmtId="166" fontId="44" fillId="0" borderId="53" xfId="23" applyNumberFormat="1" applyFont="1" applyBorder="1" applyProtection="1">
      <protection hidden="1"/>
    </xf>
    <xf numFmtId="177" fontId="59" fillId="0" borderId="5" xfId="20" applyNumberFormat="1" applyFont="1" applyAlignment="1" applyProtection="1">
      <alignment horizontal="left" vertical="center"/>
      <protection hidden="1"/>
    </xf>
    <xf numFmtId="176" fontId="59" fillId="0" borderId="5" xfId="23" applyNumberFormat="1" applyFont="1" applyProtection="1">
      <protection hidden="1"/>
    </xf>
    <xf numFmtId="166" fontId="59" fillId="0" borderId="53" xfId="24" applyFont="1" applyBorder="1" applyAlignment="1" applyProtection="1">
      <alignment horizontal="center" vertical="center" wrapText="1"/>
      <protection hidden="1"/>
    </xf>
    <xf numFmtId="176" fontId="44" fillId="0" borderId="5" xfId="23" applyNumberFormat="1" applyFont="1" applyProtection="1">
      <protection hidden="1"/>
    </xf>
    <xf numFmtId="166" fontId="44" fillId="0" borderId="53" xfId="23" applyNumberFormat="1" applyFont="1" applyBorder="1" applyAlignment="1" applyProtection="1">
      <alignment horizontal="left"/>
      <protection hidden="1"/>
    </xf>
    <xf numFmtId="177" fontId="44" fillId="0" borderId="5" xfId="23" applyNumberFormat="1" applyFont="1" applyProtection="1">
      <protection hidden="1"/>
    </xf>
    <xf numFmtId="176" fontId="59" fillId="0" borderId="5" xfId="20" applyNumberFormat="1" applyFont="1" applyAlignment="1" applyProtection="1">
      <alignment vertical="center" wrapText="1"/>
      <protection hidden="1"/>
    </xf>
    <xf numFmtId="166" fontId="59" fillId="0" borderId="53" xfId="24" applyFont="1" applyBorder="1" applyAlignment="1" applyProtection="1">
      <alignment horizontal="center" vertical="center"/>
      <protection hidden="1"/>
    </xf>
    <xf numFmtId="0" fontId="59" fillId="0" borderId="68" xfId="20" applyFont="1" applyBorder="1" applyAlignment="1" applyProtection="1">
      <alignment horizontal="left" vertical="center" wrapText="1"/>
      <protection hidden="1"/>
    </xf>
    <xf numFmtId="0" fontId="59" fillId="0" borderId="69" xfId="20" applyFont="1" applyBorder="1" applyAlignment="1" applyProtection="1">
      <alignment horizontal="left" vertical="center" wrapText="1"/>
      <protection hidden="1"/>
    </xf>
    <xf numFmtId="0" fontId="59" fillId="0" borderId="69" xfId="20" applyFont="1" applyBorder="1" applyAlignment="1" applyProtection="1">
      <alignment vertical="center" wrapText="1"/>
      <protection hidden="1"/>
    </xf>
    <xf numFmtId="177" fontId="59" fillId="0" borderId="69" xfId="20" applyNumberFormat="1" applyFont="1" applyBorder="1" applyAlignment="1" applyProtection="1">
      <alignment horizontal="left" vertical="center" wrapText="1"/>
      <protection hidden="1"/>
    </xf>
    <xf numFmtId="166" fontId="59" fillId="0" borderId="70" xfId="24" applyFont="1" applyBorder="1" applyAlignment="1" applyProtection="1">
      <alignment horizontal="center" vertical="center" wrapText="1"/>
      <protection hidden="1"/>
    </xf>
    <xf numFmtId="177" fontId="59" fillId="0" borderId="66" xfId="20" applyNumberFormat="1" applyFont="1" applyBorder="1" applyAlignment="1" applyProtection="1">
      <alignment horizontal="left" vertical="center" wrapText="1"/>
      <protection hidden="1"/>
    </xf>
    <xf numFmtId="176" fontId="59" fillId="0" borderId="66" xfId="20" applyNumberFormat="1" applyFont="1" applyBorder="1" applyAlignment="1" applyProtection="1">
      <alignment horizontal="left" vertical="center" wrapText="1"/>
      <protection hidden="1"/>
    </xf>
    <xf numFmtId="166" fontId="59" fillId="0" borderId="66" xfId="24" applyFont="1" applyBorder="1" applyAlignment="1" applyProtection="1">
      <alignment horizontal="right" vertical="center" wrapText="1"/>
      <protection hidden="1"/>
    </xf>
    <xf numFmtId="49" fontId="60" fillId="8" borderId="108" xfId="25" applyNumberFormat="1" applyFont="1" applyFill="1" applyBorder="1" applyAlignment="1" applyProtection="1">
      <alignment horizontal="centerContinuous" vertical="center"/>
      <protection hidden="1"/>
    </xf>
    <xf numFmtId="49" fontId="60" fillId="8" borderId="71" xfId="25" applyNumberFormat="1" applyFont="1" applyFill="1" applyBorder="1" applyAlignment="1" applyProtection="1">
      <alignment horizontal="centerContinuous" vertical="center"/>
      <protection hidden="1"/>
    </xf>
    <xf numFmtId="0" fontId="60" fillId="8" borderId="71" xfId="26" applyNumberFormat="1" applyFont="1" applyFill="1" applyBorder="1" applyAlignment="1" applyProtection="1">
      <alignment horizontal="left" vertical="center" wrapText="1"/>
      <protection hidden="1"/>
    </xf>
    <xf numFmtId="0" fontId="60" fillId="8" borderId="71" xfId="26" applyNumberFormat="1" applyFont="1" applyFill="1" applyBorder="1" applyAlignment="1" applyProtection="1">
      <alignment horizontal="center" vertical="center"/>
      <protection hidden="1"/>
    </xf>
    <xf numFmtId="177" fontId="44" fillId="8" borderId="71" xfId="23" applyNumberFormat="1" applyFont="1" applyFill="1" applyBorder="1" applyProtection="1">
      <protection hidden="1"/>
    </xf>
    <xf numFmtId="176" fontId="60" fillId="8" borderId="71" xfId="26" applyNumberFormat="1" applyFont="1" applyFill="1" applyBorder="1" applyAlignment="1" applyProtection="1">
      <alignment horizontal="center" vertical="center"/>
      <protection hidden="1"/>
    </xf>
    <xf numFmtId="166" fontId="60" fillId="8" borderId="62" xfId="26" applyNumberFormat="1" applyFont="1" applyFill="1" applyBorder="1" applyAlignment="1" applyProtection="1">
      <alignment horizontal="center" vertical="center"/>
      <protection hidden="1"/>
    </xf>
    <xf numFmtId="49" fontId="60" fillId="0" borderId="48" xfId="25" applyNumberFormat="1" applyFont="1" applyBorder="1" applyAlignment="1" applyProtection="1">
      <alignment horizontal="center" vertical="center"/>
      <protection hidden="1"/>
    </xf>
    <xf numFmtId="0" fontId="60" fillId="0" borderId="5" xfId="26" applyNumberFormat="1" applyFont="1" applyFill="1" applyBorder="1" applyAlignment="1" applyProtection="1">
      <alignment horizontal="center" vertical="center"/>
      <protection hidden="1"/>
    </xf>
    <xf numFmtId="177" fontId="60" fillId="0" borderId="5" xfId="26" applyNumberFormat="1" applyFont="1" applyFill="1" applyBorder="1" applyAlignment="1" applyProtection="1">
      <alignment horizontal="center" vertical="center"/>
      <protection hidden="1"/>
    </xf>
    <xf numFmtId="176" fontId="60" fillId="0" borderId="5" xfId="26" applyNumberFormat="1" applyFont="1" applyFill="1" applyBorder="1" applyAlignment="1" applyProtection="1">
      <alignment horizontal="center" vertical="center"/>
      <protection hidden="1"/>
    </xf>
    <xf numFmtId="166" fontId="60" fillId="0" borderId="72" xfId="26" applyNumberFormat="1" applyFont="1" applyFill="1" applyBorder="1" applyAlignment="1" applyProtection="1">
      <alignment horizontal="center" vertical="center"/>
      <protection hidden="1"/>
    </xf>
    <xf numFmtId="49" fontId="60" fillId="0" borderId="48" xfId="25" applyNumberFormat="1" applyFont="1" applyBorder="1" applyAlignment="1" applyProtection="1">
      <alignment horizontal="centerContinuous" vertical="center"/>
      <protection hidden="1"/>
    </xf>
    <xf numFmtId="0" fontId="60" fillId="0" borderId="5" xfId="26" applyNumberFormat="1" applyFont="1" applyFill="1" applyBorder="1" applyAlignment="1" applyProtection="1">
      <alignment horizontal="centerContinuous" vertical="center"/>
      <protection hidden="1"/>
    </xf>
    <xf numFmtId="0" fontId="61" fillId="0" borderId="48" xfId="25" applyFont="1" applyBorder="1" applyAlignment="1" applyProtection="1">
      <alignment horizontal="center" vertical="center"/>
      <protection hidden="1"/>
    </xf>
    <xf numFmtId="0" fontId="61" fillId="0" borderId="5" xfId="25" applyFont="1" applyBorder="1" applyAlignment="1" applyProtection="1">
      <alignment horizontal="center" vertical="center"/>
      <protection hidden="1"/>
    </xf>
    <xf numFmtId="0" fontId="61" fillId="0" borderId="5" xfId="25" applyFont="1" applyBorder="1" applyAlignment="1" applyProtection="1">
      <alignment horizontal="left" vertical="center" wrapText="1"/>
      <protection hidden="1"/>
    </xf>
    <xf numFmtId="0" fontId="61" fillId="0" borderId="5" xfId="26" applyNumberFormat="1" applyFont="1" applyFill="1" applyBorder="1" applyAlignment="1" applyProtection="1">
      <alignment horizontal="center" vertical="center"/>
      <protection hidden="1"/>
    </xf>
    <xf numFmtId="177" fontId="61" fillId="0" borderId="5" xfId="26" applyNumberFormat="1" applyFont="1" applyFill="1" applyBorder="1" applyAlignment="1" applyProtection="1">
      <alignment horizontal="center" vertical="center"/>
      <protection hidden="1"/>
    </xf>
    <xf numFmtId="166" fontId="44" fillId="0" borderId="72" xfId="24" applyFont="1" applyBorder="1" applyAlignment="1" applyProtection="1">
      <alignment horizontal="left" vertical="center"/>
      <protection hidden="1"/>
    </xf>
    <xf numFmtId="49" fontId="60" fillId="0" borderId="73" xfId="25" applyNumberFormat="1" applyFont="1" applyBorder="1" applyAlignment="1" applyProtection="1">
      <alignment horizontal="left" vertical="center"/>
      <protection hidden="1"/>
    </xf>
    <xf numFmtId="0" fontId="60" fillId="0" borderId="74" xfId="26" applyNumberFormat="1" applyFont="1" applyFill="1" applyBorder="1" applyAlignment="1" applyProtection="1">
      <alignment horizontal="center" vertical="center"/>
      <protection hidden="1"/>
    </xf>
    <xf numFmtId="177" fontId="60" fillId="0" borderId="74" xfId="26" applyNumberFormat="1" applyFont="1" applyFill="1" applyBorder="1" applyAlignment="1" applyProtection="1">
      <alignment horizontal="center" vertical="center"/>
      <protection hidden="1"/>
    </xf>
    <xf numFmtId="176" fontId="44" fillId="0" borderId="74" xfId="24" applyNumberFormat="1" applyFont="1" applyBorder="1" applyAlignment="1" applyProtection="1">
      <alignment horizontal="left" vertical="center"/>
      <protection hidden="1"/>
    </xf>
    <xf numFmtId="166" fontId="60" fillId="0" borderId="75" xfId="26" applyNumberFormat="1" applyFont="1" applyFill="1" applyBorder="1" applyAlignment="1" applyProtection="1">
      <alignment horizontal="center" vertical="center"/>
      <protection hidden="1"/>
    </xf>
    <xf numFmtId="49" fontId="60" fillId="8" borderId="61" xfId="25" applyNumberFormat="1" applyFont="1" applyFill="1" applyBorder="1" applyAlignment="1" applyProtection="1">
      <alignment horizontal="centerContinuous" vertical="center"/>
      <protection hidden="1"/>
    </xf>
    <xf numFmtId="49" fontId="60" fillId="8" borderId="61" xfId="25" applyNumberFormat="1" applyFont="1" applyFill="1" applyBorder="1" applyAlignment="1" applyProtection="1">
      <alignment horizontal="center" vertical="center"/>
      <protection hidden="1"/>
    </xf>
    <xf numFmtId="49" fontId="60" fillId="8" borderId="61" xfId="25" applyNumberFormat="1" applyFont="1" applyFill="1" applyBorder="1" applyAlignment="1" applyProtection="1">
      <alignment horizontal="centerContinuous" vertical="center" wrapText="1"/>
      <protection hidden="1"/>
    </xf>
    <xf numFmtId="176" fontId="44" fillId="9" borderId="5" xfId="24" applyNumberFormat="1" applyFont="1" applyFill="1" applyAlignment="1" applyProtection="1">
      <alignment horizontal="left" vertical="center"/>
      <protection locked="0"/>
    </xf>
    <xf numFmtId="166" fontId="44" fillId="9" borderId="5" xfId="24" applyFont="1" applyFill="1" applyAlignment="1" applyProtection="1">
      <alignment horizontal="left" vertical="center"/>
      <protection locked="0"/>
    </xf>
    <xf numFmtId="0" fontId="38" fillId="0" borderId="5" xfId="20" applyFont="1" applyAlignment="1" applyProtection="1">
      <alignment horizontal="center" vertical="center"/>
      <protection locked="0"/>
    </xf>
    <xf numFmtId="0" fontId="20" fillId="0" borderId="28" xfId="20" applyFont="1" applyBorder="1" applyAlignment="1" applyProtection="1">
      <alignment horizontal="center" vertical="center" wrapText="1"/>
      <protection hidden="1"/>
    </xf>
    <xf numFmtId="43" fontId="42" fillId="7" borderId="25" xfId="0" applyNumberFormat="1" applyFont="1" applyFill="1" applyBorder="1" applyAlignment="1" applyProtection="1">
      <alignment horizontal="center" vertical="center"/>
      <protection hidden="1"/>
    </xf>
    <xf numFmtId="43" fontId="42" fillId="7" borderId="11" xfId="0" applyNumberFormat="1" applyFont="1" applyFill="1" applyBorder="1" applyAlignment="1" applyProtection="1">
      <alignment horizontal="center" vertical="center"/>
      <protection hidden="1"/>
    </xf>
    <xf numFmtId="43" fontId="42" fillId="7" borderId="26" xfId="0" applyNumberFormat="1" applyFont="1" applyFill="1" applyBorder="1" applyAlignment="1" applyProtection="1">
      <alignment horizontal="center" vertical="center"/>
      <protection hidden="1"/>
    </xf>
    <xf numFmtId="0" fontId="26" fillId="0" borderId="5" xfId="20" applyFont="1" applyAlignment="1" applyProtection="1">
      <alignment horizontal="left" vertical="center"/>
      <protection hidden="1"/>
    </xf>
    <xf numFmtId="0" fontId="26" fillId="0" borderId="5" xfId="20" applyFont="1" applyAlignment="1" applyProtection="1">
      <alignment vertical="center" wrapText="1"/>
      <protection hidden="1"/>
    </xf>
    <xf numFmtId="0" fontId="26" fillId="0" borderId="5" xfId="20" applyFont="1" applyAlignment="1" applyProtection="1">
      <alignment vertical="center" wrapText="1"/>
      <protection locked="0"/>
    </xf>
    <xf numFmtId="0" fontId="9" fillId="2" borderId="24" xfId="21" applyFont="1" applyFill="1" applyBorder="1" applyAlignment="1" applyProtection="1">
      <alignment horizontal="center" vertical="center" wrapText="1"/>
      <protection hidden="1"/>
    </xf>
    <xf numFmtId="0" fontId="7" fillId="0" borderId="31" xfId="21" applyFont="1" applyBorder="1" applyProtection="1">
      <protection hidden="1"/>
    </xf>
    <xf numFmtId="0" fontId="9" fillId="2" borderId="37" xfId="0" applyFont="1" applyFill="1" applyBorder="1" applyAlignment="1" applyProtection="1">
      <alignment horizontal="center" vertical="center"/>
      <protection hidden="1"/>
    </xf>
    <xf numFmtId="0" fontId="7" fillId="0" borderId="45" xfId="0" applyFont="1" applyBorder="1" applyProtection="1">
      <protection hidden="1"/>
    </xf>
    <xf numFmtId="0" fontId="7" fillId="0" borderId="42" xfId="0" applyFont="1" applyBorder="1" applyProtection="1">
      <protection hidden="1"/>
    </xf>
    <xf numFmtId="0" fontId="48" fillId="2" borderId="44" xfId="0" applyFont="1" applyFill="1" applyBorder="1" applyAlignment="1" applyProtection="1">
      <alignment horizontal="center" vertical="center"/>
      <protection hidden="1"/>
    </xf>
    <xf numFmtId="0" fontId="49" fillId="0" borderId="46" xfId="0" applyFont="1" applyBorder="1" applyProtection="1">
      <protection hidden="1"/>
    </xf>
    <xf numFmtId="0" fontId="49" fillId="0" borderId="47" xfId="0" applyFont="1" applyBorder="1" applyProtection="1">
      <protection hidden="1"/>
    </xf>
    <xf numFmtId="166" fontId="8" fillId="0" borderId="27" xfId="0" applyNumberFormat="1" applyFont="1" applyBorder="1" applyAlignment="1" applyProtection="1">
      <alignment horizontal="center" vertical="center"/>
      <protection hidden="1"/>
    </xf>
    <xf numFmtId="0" fontId="7" fillId="0" borderId="1" xfId="0" applyFont="1" applyBorder="1" applyProtection="1">
      <protection hidden="1"/>
    </xf>
    <xf numFmtId="0" fontId="7" fillId="0" borderId="3" xfId="0" applyFont="1" applyBorder="1" applyProtection="1">
      <protection hidden="1"/>
    </xf>
    <xf numFmtId="166" fontId="50" fillId="0" borderId="29" xfId="0" applyNumberFormat="1" applyFont="1" applyBorder="1" applyAlignment="1" applyProtection="1">
      <alignment horizontal="center" vertical="center"/>
      <protection hidden="1"/>
    </xf>
    <xf numFmtId="0" fontId="49" fillId="0" borderId="2" xfId="0" applyFont="1" applyBorder="1" applyProtection="1">
      <protection hidden="1"/>
    </xf>
    <xf numFmtId="0" fontId="49" fillId="0" borderId="4" xfId="0" applyFont="1" applyBorder="1" applyProtection="1">
      <protection hidden="1"/>
    </xf>
    <xf numFmtId="9" fontId="9" fillId="2" borderId="37" xfId="0" applyNumberFormat="1" applyFont="1" applyFill="1" applyBorder="1" applyAlignment="1" applyProtection="1">
      <alignment horizontal="center" vertical="center"/>
      <protection hidden="1"/>
    </xf>
    <xf numFmtId="166" fontId="18" fillId="2" borderId="36" xfId="0" applyNumberFormat="1" applyFont="1" applyFill="1" applyBorder="1" applyAlignment="1" applyProtection="1">
      <alignment horizontal="center" vertical="center"/>
      <protection hidden="1"/>
    </xf>
    <xf numFmtId="0" fontId="7" fillId="0" borderId="43" xfId="0" applyFont="1" applyBorder="1" applyProtection="1">
      <protection hidden="1"/>
    </xf>
    <xf numFmtId="0" fontId="7" fillId="0" borderId="41" xfId="0" applyFont="1" applyBorder="1" applyProtection="1">
      <protection hidden="1"/>
    </xf>
    <xf numFmtId="166" fontId="17" fillId="0" borderId="2" xfId="0" applyNumberFormat="1" applyFont="1" applyBorder="1" applyAlignment="1" applyProtection="1">
      <alignment horizontal="center" vertical="center"/>
      <protection hidden="1"/>
    </xf>
    <xf numFmtId="0" fontId="7" fillId="0" borderId="2" xfId="0" applyFont="1" applyBorder="1" applyProtection="1">
      <protection hidden="1"/>
    </xf>
    <xf numFmtId="0" fontId="7" fillId="0" borderId="4" xfId="0" applyFont="1" applyBorder="1" applyProtection="1">
      <protection hidden="1"/>
    </xf>
    <xf numFmtId="9" fontId="8" fillId="0" borderId="1" xfId="0" applyNumberFormat="1" applyFont="1" applyBorder="1" applyAlignment="1" applyProtection="1">
      <alignment horizontal="center" vertical="center"/>
      <protection hidden="1"/>
    </xf>
    <xf numFmtId="169" fontId="48" fillId="2" borderId="36" xfId="0" applyNumberFormat="1" applyFont="1" applyFill="1" applyBorder="1" applyAlignment="1" applyProtection="1">
      <alignment horizontal="center" vertical="center"/>
      <protection hidden="1"/>
    </xf>
    <xf numFmtId="0" fontId="49" fillId="0" borderId="41" xfId="0" applyFont="1" applyBorder="1" applyProtection="1">
      <protection hidden="1"/>
    </xf>
    <xf numFmtId="168" fontId="8" fillId="0" borderId="77" xfId="0" applyNumberFormat="1" applyFont="1" applyBorder="1" applyAlignment="1" applyProtection="1">
      <alignment horizontal="center" vertical="center" wrapText="1"/>
      <protection hidden="1"/>
    </xf>
    <xf numFmtId="0" fontId="44" fillId="0" borderId="76" xfId="0" applyFont="1" applyBorder="1" applyProtection="1">
      <protection hidden="1"/>
    </xf>
    <xf numFmtId="168" fontId="8" fillId="0" borderId="78" xfId="0" applyNumberFormat="1" applyFont="1" applyBorder="1" applyAlignment="1" applyProtection="1">
      <alignment horizontal="center" vertical="center" wrapText="1"/>
      <protection hidden="1"/>
    </xf>
    <xf numFmtId="0" fontId="44" fillId="0" borderId="79" xfId="0" applyFont="1" applyBorder="1" applyProtection="1">
      <protection hidden="1"/>
    </xf>
    <xf numFmtId="10" fontId="8" fillId="0" borderId="77" xfId="0" applyNumberFormat="1" applyFont="1" applyBorder="1" applyAlignment="1" applyProtection="1">
      <alignment horizontal="center" vertical="center"/>
      <protection hidden="1"/>
    </xf>
    <xf numFmtId="166" fontId="8" fillId="0" borderId="82" xfId="0" applyNumberFormat="1" applyFont="1" applyBorder="1" applyAlignment="1" applyProtection="1">
      <alignment horizontal="center" vertical="center"/>
      <protection hidden="1"/>
    </xf>
    <xf numFmtId="0" fontId="44" fillId="0" borderId="81" xfId="0" applyFont="1" applyBorder="1" applyProtection="1">
      <protection hidden="1"/>
    </xf>
    <xf numFmtId="168" fontId="8" fillId="0" borderId="43" xfId="0" applyNumberFormat="1" applyFont="1" applyBorder="1" applyAlignment="1" applyProtection="1">
      <alignment horizontal="center" vertical="center" wrapText="1"/>
      <protection hidden="1"/>
    </xf>
    <xf numFmtId="0" fontId="44" fillId="0" borderId="43" xfId="0" applyFont="1" applyBorder="1" applyProtection="1">
      <protection hidden="1"/>
    </xf>
    <xf numFmtId="10" fontId="8" fillId="0" borderId="43" xfId="0" applyNumberFormat="1" applyFont="1" applyBorder="1" applyAlignment="1" applyProtection="1">
      <alignment horizontal="center" vertical="center"/>
      <protection hidden="1"/>
    </xf>
    <xf numFmtId="166" fontId="8" fillId="0" borderId="77" xfId="0" applyNumberFormat="1" applyFont="1" applyBorder="1" applyAlignment="1" applyProtection="1">
      <alignment horizontal="center" vertical="center"/>
      <protection hidden="1"/>
    </xf>
    <xf numFmtId="0" fontId="48" fillId="2" borderId="33" xfId="0" applyFont="1" applyFill="1" applyBorder="1" applyAlignment="1" applyProtection="1">
      <alignment horizontal="center" vertical="center"/>
      <protection hidden="1"/>
    </xf>
    <xf numFmtId="0" fontId="49" fillId="0" borderId="38" xfId="0" applyFont="1" applyBorder="1" applyProtection="1">
      <protection hidden="1"/>
    </xf>
    <xf numFmtId="168" fontId="8" fillId="0" borderId="36" xfId="0" applyNumberFormat="1" applyFont="1" applyBorder="1" applyAlignment="1" applyProtection="1">
      <alignment horizontal="center" vertical="center" wrapText="1"/>
      <protection hidden="1"/>
    </xf>
    <xf numFmtId="10" fontId="8" fillId="0" borderId="36" xfId="0" applyNumberFormat="1" applyFont="1" applyBorder="1" applyAlignment="1" applyProtection="1">
      <alignment horizontal="center" vertical="center"/>
      <protection hidden="1"/>
    </xf>
    <xf numFmtId="166" fontId="8" fillId="0" borderId="36" xfId="0" applyNumberFormat="1" applyFont="1" applyBorder="1" applyAlignment="1" applyProtection="1">
      <alignment horizontal="center" vertical="center"/>
      <protection hidden="1"/>
    </xf>
    <xf numFmtId="0" fontId="48" fillId="2" borderId="34" xfId="0" applyFont="1" applyFill="1" applyBorder="1" applyAlignment="1" applyProtection="1">
      <alignment horizontal="center" vertical="center"/>
      <protection hidden="1"/>
    </xf>
    <xf numFmtId="0" fontId="49" fillId="0" borderId="39" xfId="0" applyFont="1" applyBorder="1" applyProtection="1">
      <protection hidden="1"/>
    </xf>
    <xf numFmtId="166" fontId="8" fillId="0" borderId="80" xfId="0" applyNumberFormat="1" applyFont="1" applyBorder="1" applyAlignment="1" applyProtection="1">
      <alignment horizontal="center" vertical="center"/>
      <protection hidden="1"/>
    </xf>
    <xf numFmtId="166" fontId="8" fillId="0" borderId="43" xfId="0" applyNumberFormat="1" applyFont="1" applyBorder="1" applyAlignment="1" applyProtection="1">
      <alignment horizontal="center" vertical="center"/>
      <protection hidden="1"/>
    </xf>
    <xf numFmtId="10" fontId="8" fillId="0" borderId="105" xfId="0" applyNumberFormat="1" applyFont="1" applyBorder="1" applyAlignment="1" applyProtection="1">
      <alignment horizontal="center" vertical="center"/>
      <protection hidden="1"/>
    </xf>
    <xf numFmtId="0" fontId="44" fillId="0" borderId="103" xfId="0" applyFont="1" applyBorder="1" applyProtection="1">
      <protection hidden="1"/>
    </xf>
    <xf numFmtId="10" fontId="8" fillId="0" borderId="43" xfId="0" applyNumberFormat="1" applyFont="1" applyBorder="1" applyAlignment="1" applyProtection="1">
      <alignment horizontal="center" vertical="center" wrapText="1"/>
      <protection hidden="1"/>
    </xf>
    <xf numFmtId="0" fontId="44" fillId="0" borderId="43" xfId="0" applyFont="1" applyBorder="1" applyAlignment="1" applyProtection="1">
      <alignment wrapText="1"/>
      <protection hidden="1"/>
    </xf>
    <xf numFmtId="166" fontId="9" fillId="2" borderId="36" xfId="0" applyNumberFormat="1" applyFont="1" applyFill="1" applyBorder="1" applyAlignment="1" applyProtection="1">
      <alignment horizontal="center" vertical="center"/>
      <protection hidden="1"/>
    </xf>
    <xf numFmtId="166" fontId="18" fillId="2" borderId="44" xfId="0" applyNumberFormat="1" applyFont="1" applyFill="1" applyBorder="1" applyAlignment="1" applyProtection="1">
      <alignment horizontal="center" vertical="center"/>
      <protection hidden="1"/>
    </xf>
    <xf numFmtId="0" fontId="7" fillId="0" borderId="46" xfId="0" applyFont="1" applyBorder="1" applyProtection="1">
      <protection hidden="1"/>
    </xf>
    <xf numFmtId="0" fontId="7" fillId="0" borderId="47" xfId="0" applyFont="1" applyBorder="1" applyProtection="1">
      <protection hidden="1"/>
    </xf>
    <xf numFmtId="0" fontId="40" fillId="0" borderId="5" xfId="20" applyFont="1" applyAlignment="1" applyProtection="1">
      <alignment horizontal="left" vertical="center"/>
      <protection hidden="1"/>
    </xf>
    <xf numFmtId="0" fontId="40" fillId="0" borderId="5" xfId="20" applyFont="1" applyAlignment="1" applyProtection="1">
      <alignment vertical="center" wrapText="1"/>
      <protection hidden="1"/>
    </xf>
    <xf numFmtId="0" fontId="59" fillId="0" borderId="63" xfId="20" applyFont="1" applyBorder="1" applyAlignment="1" applyProtection="1">
      <alignment horizontal="left" vertical="center" wrapText="1"/>
      <protection hidden="1"/>
    </xf>
    <xf numFmtId="0" fontId="59" fillId="0" borderId="5" xfId="20" applyFont="1" applyAlignment="1" applyProtection="1">
      <alignment horizontal="left" vertical="center" wrapText="1"/>
      <protection hidden="1"/>
    </xf>
    <xf numFmtId="49" fontId="60" fillId="0" borderId="61" xfId="25" applyNumberFormat="1" applyFont="1" applyBorder="1" applyAlignment="1" applyProtection="1">
      <alignment horizontal="center" vertical="center"/>
      <protection hidden="1"/>
    </xf>
    <xf numFmtId="49" fontId="60" fillId="0" borderId="71" xfId="25" applyNumberFormat="1" applyFont="1" applyBorder="1" applyAlignment="1" applyProtection="1">
      <alignment horizontal="center" vertical="center"/>
      <protection hidden="1"/>
    </xf>
    <xf numFmtId="49" fontId="60" fillId="0" borderId="62" xfId="25" applyNumberFormat="1" applyFont="1" applyBorder="1" applyAlignment="1" applyProtection="1">
      <alignment horizontal="center" vertical="center"/>
      <protection hidden="1"/>
    </xf>
    <xf numFmtId="0" fontId="59" fillId="0" borderId="66" xfId="20" applyFont="1" applyBorder="1" applyAlignment="1" applyProtection="1">
      <alignment horizontal="left" vertical="center" wrapText="1"/>
      <protection hidden="1"/>
    </xf>
  </cellXfs>
  <cellStyles count="30">
    <cellStyle name="Excel Built-in Normal" xfId="20" xr:uid="{00000000-0005-0000-0000-000000000000}"/>
    <cellStyle name="Moeda" xfId="19" builtinId="4"/>
    <cellStyle name="Moeda 2" xfId="24" xr:uid="{00000000-0005-0000-0000-000002000000}"/>
    <cellStyle name="Moeda 3" xfId="28" xr:uid="{00000000-0005-0000-0000-000003000000}"/>
    <cellStyle name="Normal" xfId="0" builtinId="0"/>
    <cellStyle name="Normal 10" xfId="27" xr:uid="{00000000-0005-0000-0000-000006000000}"/>
    <cellStyle name="Normal 2" xfId="1" xr:uid="{00000000-0005-0000-0000-000007000000}"/>
    <cellStyle name="Normal 2 2" xfId="4" xr:uid="{00000000-0005-0000-0000-000008000000}"/>
    <cellStyle name="Normal 2 3" xfId="7" xr:uid="{00000000-0005-0000-0000-000009000000}"/>
    <cellStyle name="Normal 2 4" xfId="23" xr:uid="{00000000-0005-0000-0000-00000A000000}"/>
    <cellStyle name="Normal 3" xfId="3" xr:uid="{00000000-0005-0000-0000-00000B000000}"/>
    <cellStyle name="Normal 4" xfId="8" xr:uid="{00000000-0005-0000-0000-00000C000000}"/>
    <cellStyle name="Normal 5" xfId="9" xr:uid="{00000000-0005-0000-0000-00000D000000}"/>
    <cellStyle name="Normal 6" xfId="10" xr:uid="{00000000-0005-0000-0000-00000E000000}"/>
    <cellStyle name="Normal 6 2" xfId="16" xr:uid="{00000000-0005-0000-0000-00000F000000}"/>
    <cellStyle name="Normal 7" xfId="13" xr:uid="{00000000-0005-0000-0000-000010000000}"/>
    <cellStyle name="Normal 8" xfId="14" xr:uid="{00000000-0005-0000-0000-000011000000}"/>
    <cellStyle name="Normal 9" xfId="21" xr:uid="{00000000-0005-0000-0000-000012000000}"/>
    <cellStyle name="Normal_11º MEDIÇÃO - vl real.rev2" xfId="25" xr:uid="{00000000-0005-0000-0000-000013000000}"/>
    <cellStyle name="Porcentagem" xfId="22" builtinId="5"/>
    <cellStyle name="Porcentagem 2" xfId="12" xr:uid="{00000000-0005-0000-0000-000016000000}"/>
    <cellStyle name="Porcentagem 2 2" xfId="18" xr:uid="{00000000-0005-0000-0000-000017000000}"/>
    <cellStyle name="Porcentagem 3" xfId="29" xr:uid="{00000000-0005-0000-0000-000018000000}"/>
    <cellStyle name="Separador de milhares_11º MEDIÇÃO - vl real.rev2 2" xfId="26" xr:uid="{00000000-0005-0000-0000-000019000000}"/>
    <cellStyle name="Vírgula 2" xfId="2" xr:uid="{00000000-0005-0000-0000-00001A000000}"/>
    <cellStyle name="Vírgula 2 2" xfId="5" xr:uid="{00000000-0005-0000-0000-00001B000000}"/>
    <cellStyle name="Vírgula 3" xfId="6" xr:uid="{00000000-0005-0000-0000-00001C000000}"/>
    <cellStyle name="Vírgula 4" xfId="11" xr:uid="{00000000-0005-0000-0000-00001D000000}"/>
    <cellStyle name="Vírgula 4 2" xfId="17" xr:uid="{00000000-0005-0000-0000-00001E000000}"/>
    <cellStyle name="Vírgula 5" xfId="15" xr:uid="{00000000-0005-0000-0000-00001F000000}"/>
  </cellStyles>
  <dxfs count="809"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E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5%20-%20Vi&#225;rios\Recape%202017\CR%201039.006-412017-R$%20987.600,00%20-%20N&#205;VEL%20II\QCI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5%20-%20Vi&#225;rios\Recape%202017\CR%201039.136-992017-R$%20295.300,00%20-%20n&#237;vel%20I%20Entregue%2005.12.2017\Or&#231;amento\OR&#199;AMENTO_Recapeamento_Centro_Fase%202_R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Eventograma_e_Quantitativos"/>
      <sheetName val="Detalhamento"/>
      <sheetName val="Cronograma"/>
      <sheetName val="PLE"/>
      <sheetName val="Resumo_de_Acompanhamento"/>
      <sheetName val="CronoPrev"/>
      <sheetName val="PLE2"/>
    </sheetNames>
    <sheetDataSet>
      <sheetData sheetId="0" refreshError="1">
        <row r="33">
          <cell r="A33" t="str">
            <v>Núm do Evento</v>
          </cell>
        </row>
      </sheetData>
      <sheetData sheetId="1" refreshError="1"/>
      <sheetData sheetId="2" refreshError="1"/>
      <sheetData sheetId="3" refreshError="1"/>
      <sheetData sheetId="4" refreshError="1">
        <row r="28">
          <cell r="AX28">
            <v>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QCI"/>
      <sheetName val="CRONO"/>
      <sheetName val="RRE"/>
      <sheetName val="Ofício"/>
      <sheetName val="Listas"/>
    </sheetNames>
    <sheetDataSet>
      <sheetData sheetId="0" refreshError="1">
        <row r="22">
          <cell r="J22" t="str">
            <v>OGU não-PAC</v>
          </cell>
        </row>
      </sheetData>
      <sheetData sheetId="1" refreshError="1">
        <row r="14">
          <cell r="AH14">
            <v>0</v>
          </cell>
        </row>
        <row r="15">
          <cell r="AH15" t="str">
            <v>Adm. Direta</v>
          </cell>
        </row>
        <row r="26">
          <cell r="AH26">
            <v>0</v>
          </cell>
        </row>
      </sheetData>
      <sheetData sheetId="2" refreshError="1"/>
      <sheetData sheetId="3" refreshError="1"/>
      <sheetData sheetId="4" refreshError="1"/>
      <sheetData sheetId="5" refreshError="1">
        <row r="2">
          <cell r="B2" t="str">
            <v>Itens de Investimento</v>
          </cell>
          <cell r="C2" t="str">
            <v>Unidades habitacionais</v>
          </cell>
          <cell r="D2">
            <v>3</v>
          </cell>
          <cell r="E2" t="str">
            <v>Equipamentos comunitários</v>
          </cell>
          <cell r="F2">
            <v>6</v>
          </cell>
          <cell r="G2" t="str">
            <v>Pavimentação</v>
          </cell>
          <cell r="H2">
            <v>6</v>
          </cell>
          <cell r="I2" t="str">
            <v xml:space="preserve">Drenagem </v>
          </cell>
          <cell r="J2">
            <v>5</v>
          </cell>
          <cell r="K2" t="str">
            <v>Abastecimento de água</v>
          </cell>
          <cell r="L2">
            <v>11</v>
          </cell>
          <cell r="M2" t="str">
            <v>Esgotamento sanitário</v>
          </cell>
          <cell r="N2">
            <v>8</v>
          </cell>
          <cell r="O2" t="str">
            <v>Energia elétrica e iluminação pública</v>
          </cell>
          <cell r="P2">
            <v>4</v>
          </cell>
          <cell r="Q2" t="str">
            <v>Coleta e tratamento de resíduos sólidos</v>
          </cell>
          <cell r="R2">
            <v>6</v>
          </cell>
          <cell r="S2" t="str">
            <v xml:space="preserve">Contenção e estabilização de encostas </v>
          </cell>
          <cell r="T2">
            <v>2</v>
          </cell>
          <cell r="U2" t="str">
            <v>Regularização fundiária</v>
          </cell>
          <cell r="V2">
            <v>2</v>
          </cell>
          <cell r="W2" t="str">
            <v>Aquisição de terreno</v>
          </cell>
          <cell r="X2">
            <v>2</v>
          </cell>
          <cell r="Y2" t="str">
            <v>Aquisição de equipamentos e insumos</v>
          </cell>
          <cell r="Z2">
            <v>1</v>
          </cell>
          <cell r="AA2" t="str">
            <v>Elaboração de estudos e projetos</v>
          </cell>
          <cell r="AB2">
            <v>1</v>
          </cell>
          <cell r="AC2" t="str">
            <v>Instrumentos e ações em planejamento e gestão pública</v>
          </cell>
          <cell r="AD2">
            <v>1</v>
          </cell>
          <cell r="AE2" t="str">
            <v>Ações complementares às obras</v>
          </cell>
          <cell r="AF2">
            <v>3</v>
          </cell>
          <cell r="AG2" t="str">
            <v>Gerenciamento</v>
          </cell>
          <cell r="AH2">
            <v>1</v>
          </cell>
          <cell r="AI2" t="str">
            <v>Trabalho social</v>
          </cell>
          <cell r="AJ2">
            <v>4</v>
          </cell>
        </row>
        <row r="3">
          <cell r="B3" t="str">
            <v>Unidades habitacionais</v>
          </cell>
        </row>
        <row r="4">
          <cell r="B4" t="str">
            <v>Equipamentos comunitários</v>
          </cell>
        </row>
        <row r="5">
          <cell r="B5" t="str">
            <v>Pavimentação</v>
          </cell>
        </row>
        <row r="6">
          <cell r="B6" t="str">
            <v xml:space="preserve">Drenagem </v>
          </cell>
        </row>
        <row r="7">
          <cell r="B7" t="str">
            <v>Abastecimento de água</v>
          </cell>
        </row>
        <row r="8">
          <cell r="B8" t="str">
            <v>Esgotamento sanitário</v>
          </cell>
        </row>
        <row r="9">
          <cell r="B9" t="str">
            <v>Energia elétrica e iluminação pública</v>
          </cell>
        </row>
        <row r="10">
          <cell r="B10" t="str">
            <v>Coleta e tratamento de resíduos sólidos</v>
          </cell>
        </row>
        <row r="11">
          <cell r="B11" t="str">
            <v xml:space="preserve">Contenção e estabilização de encostas </v>
          </cell>
        </row>
        <row r="12">
          <cell r="B12" t="str">
            <v>Regularização fundiária</v>
          </cell>
        </row>
        <row r="13">
          <cell r="B13" t="str">
            <v>Aquisição de terreno</v>
          </cell>
        </row>
        <row r="14">
          <cell r="B14" t="str">
            <v>Aquisição de equipamentos e insumos</v>
          </cell>
        </row>
        <row r="15">
          <cell r="B15" t="str">
            <v>Elaboração de estudos e projetos</v>
          </cell>
        </row>
        <row r="16">
          <cell r="B16" t="str">
            <v>Instrumentos e ações em planejamento e gestão pública</v>
          </cell>
        </row>
        <row r="17">
          <cell r="B17" t="str">
            <v>Ações complementares às obras</v>
          </cell>
        </row>
        <row r="18">
          <cell r="B18" t="str">
            <v>Gerenciamento</v>
          </cell>
        </row>
        <row r="19">
          <cell r="B19" t="str">
            <v>Trabalho social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çamento"/>
      <sheetName val="Memoria"/>
      <sheetName val="PLQ"/>
      <sheetName val="QCI"/>
      <sheetName val="Resumo _ Licitação"/>
      <sheetName val="CRONOGRAMA_ Licitação"/>
      <sheetName val="PLE"/>
      <sheetName val="CFF"/>
      <sheetName val="Distâncias"/>
      <sheetName val="Sinapi"/>
      <sheetName val="FDE"/>
      <sheetName val="SIUR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57"/>
  <sheetViews>
    <sheetView tabSelected="1" zoomScale="115" zoomScaleNormal="115" zoomScaleSheetLayoutView="100" workbookViewId="0">
      <selection activeCell="E25" sqref="E25"/>
    </sheetView>
  </sheetViews>
  <sheetFormatPr defaultColWidth="14.42578125" defaultRowHeight="12.75" outlineLevelRow="1" outlineLevelCol="1" x14ac:dyDescent="0.2"/>
  <cols>
    <col min="1" max="1" width="14.42578125" style="5" customWidth="1"/>
    <col min="2" max="2" width="15.5703125" style="5" customWidth="1"/>
    <col min="3" max="3" width="19.7109375" style="5" customWidth="1"/>
    <col min="4" max="4" width="77.140625" style="5" customWidth="1" outlineLevel="1"/>
    <col min="5" max="5" width="13" style="5" customWidth="1" outlineLevel="1"/>
    <col min="6" max="6" width="11.7109375" style="5" bestFit="1" customWidth="1" outlineLevel="1"/>
    <col min="7" max="8" width="14" style="5" customWidth="1"/>
    <col min="9" max="9" width="19.7109375" style="27" customWidth="1"/>
    <col min="10" max="10" width="10" style="28" bestFit="1" customWidth="1"/>
    <col min="11" max="11" width="12.42578125" style="5" customWidth="1"/>
    <col min="12" max="19" width="9.140625" style="5" customWidth="1"/>
    <col min="20" max="16384" width="14.42578125" style="5"/>
  </cols>
  <sheetData>
    <row r="1" spans="1:19" ht="12.75" customHeight="1" x14ac:dyDescent="0.4">
      <c r="A1" s="6"/>
      <c r="B1" s="120"/>
      <c r="C1" s="64"/>
      <c r="D1" s="64"/>
      <c r="E1" s="64"/>
      <c r="F1" s="64"/>
      <c r="G1" s="64"/>
      <c r="H1" s="64"/>
      <c r="I1" s="64"/>
      <c r="J1" s="157"/>
    </row>
    <row r="2" spans="1:19" ht="12.75" customHeight="1" x14ac:dyDescent="0.4">
      <c r="A2" s="7"/>
      <c r="B2" s="98"/>
      <c r="C2" s="35"/>
      <c r="D2" s="35"/>
      <c r="E2" s="35"/>
      <c r="F2" s="35"/>
      <c r="G2" s="35"/>
      <c r="H2" s="35"/>
      <c r="I2" s="35"/>
      <c r="J2" s="95"/>
      <c r="K2" s="2"/>
      <c r="L2" s="2"/>
      <c r="M2" s="2"/>
      <c r="N2" s="2"/>
      <c r="O2" s="2"/>
      <c r="P2" s="2"/>
      <c r="Q2" s="2"/>
      <c r="R2" s="2"/>
      <c r="S2" s="2"/>
    </row>
    <row r="3" spans="1:19" x14ac:dyDescent="0.2">
      <c r="A3" s="8"/>
      <c r="B3" s="98"/>
      <c r="C3" s="36"/>
      <c r="D3" s="36"/>
      <c r="E3" s="36"/>
      <c r="F3" s="36"/>
      <c r="G3" s="36"/>
      <c r="H3" s="36"/>
      <c r="I3" s="36"/>
      <c r="J3" s="155"/>
      <c r="K3" s="2"/>
      <c r="L3" s="2"/>
      <c r="M3" s="2"/>
      <c r="N3" s="2"/>
      <c r="O3" s="2"/>
      <c r="P3" s="2"/>
      <c r="Q3" s="2"/>
      <c r="R3" s="2"/>
      <c r="S3" s="2"/>
    </row>
    <row r="4" spans="1:19" ht="18" x14ac:dyDescent="0.2">
      <c r="A4" s="8"/>
      <c r="B4" s="98"/>
      <c r="C4" s="37"/>
      <c r="D4" s="37"/>
      <c r="E4" s="37"/>
      <c r="F4" s="37"/>
      <c r="G4" s="37"/>
      <c r="H4" s="37"/>
      <c r="I4" s="37"/>
      <c r="J4" s="156"/>
      <c r="K4" s="2"/>
      <c r="L4" s="2"/>
      <c r="M4" s="2"/>
      <c r="N4" s="2"/>
      <c r="O4" s="2"/>
      <c r="P4" s="2"/>
      <c r="Q4" s="2"/>
      <c r="R4" s="2"/>
      <c r="S4" s="2"/>
    </row>
    <row r="5" spans="1:19" ht="16.5" thickBot="1" x14ac:dyDescent="0.25">
      <c r="A5" s="9"/>
      <c r="B5" s="10"/>
      <c r="C5" s="96"/>
      <c r="D5" s="121"/>
      <c r="E5" s="122"/>
      <c r="F5" s="123"/>
      <c r="G5" s="122"/>
      <c r="H5" s="122"/>
      <c r="I5" s="122"/>
      <c r="J5" s="124"/>
      <c r="K5" s="2"/>
      <c r="L5" s="2"/>
      <c r="M5" s="2"/>
      <c r="N5" s="2"/>
      <c r="O5" s="2"/>
      <c r="P5" s="2"/>
      <c r="Q5" s="2"/>
      <c r="R5" s="2"/>
      <c r="S5" s="2"/>
    </row>
    <row r="6" spans="1:19" ht="15.75" x14ac:dyDescent="0.2">
      <c r="A6" s="34" t="s">
        <v>34</v>
      </c>
      <c r="B6" s="152" t="s">
        <v>1125</v>
      </c>
      <c r="C6" s="152"/>
      <c r="D6" s="158"/>
      <c r="E6" s="150"/>
      <c r="F6" s="159"/>
      <c r="G6" s="150"/>
      <c r="H6" s="150"/>
      <c r="I6" s="150"/>
      <c r="J6" s="160"/>
      <c r="K6" s="2"/>
      <c r="L6" s="2"/>
      <c r="M6" s="2"/>
      <c r="N6" s="2"/>
      <c r="O6" s="2"/>
      <c r="P6" s="2"/>
      <c r="Q6" s="2"/>
      <c r="R6" s="2"/>
      <c r="S6" s="2"/>
    </row>
    <row r="7" spans="1:19" ht="8.25" customHeight="1" x14ac:dyDescent="0.2">
      <c r="A7" s="161"/>
      <c r="B7" s="162"/>
      <c r="C7" s="163"/>
      <c r="D7" s="164"/>
      <c r="E7" s="150"/>
      <c r="F7" s="159"/>
      <c r="G7" s="150"/>
      <c r="H7" s="150"/>
      <c r="I7" s="150"/>
      <c r="J7" s="160"/>
      <c r="K7" s="2"/>
      <c r="L7" s="2"/>
      <c r="M7" s="2"/>
      <c r="N7" s="2"/>
      <c r="O7" s="2"/>
      <c r="P7" s="2"/>
      <c r="Q7" s="2"/>
      <c r="R7" s="2"/>
      <c r="S7" s="2"/>
    </row>
    <row r="8" spans="1:19" ht="15.75" x14ac:dyDescent="0.2">
      <c r="A8" s="34" t="s">
        <v>1</v>
      </c>
      <c r="B8" s="153"/>
      <c r="C8" s="451" t="s">
        <v>559</v>
      </c>
      <c r="D8" s="451"/>
      <c r="E8" s="150"/>
      <c r="F8" s="165" t="s">
        <v>35</v>
      </c>
      <c r="G8" s="166"/>
      <c r="H8" s="166"/>
      <c r="I8" s="167">
        <v>665.76</v>
      </c>
      <c r="J8" s="168"/>
      <c r="K8" s="2"/>
      <c r="L8" s="2"/>
      <c r="M8" s="2"/>
      <c r="N8" s="2"/>
      <c r="O8" s="2"/>
      <c r="P8" s="2"/>
      <c r="Q8" s="2"/>
      <c r="R8" s="2"/>
      <c r="S8" s="2"/>
    </row>
    <row r="9" spans="1:19" ht="6" customHeight="1" x14ac:dyDescent="0.2">
      <c r="A9" s="34"/>
      <c r="B9" s="153"/>
      <c r="C9" s="152"/>
      <c r="D9" s="152"/>
      <c r="E9" s="150"/>
      <c r="F9" s="169"/>
      <c r="G9" s="170"/>
      <c r="H9" s="170"/>
      <c r="I9" s="150"/>
      <c r="J9" s="168"/>
      <c r="K9" s="2"/>
      <c r="L9" s="2"/>
      <c r="M9" s="2"/>
      <c r="N9" s="2"/>
      <c r="O9" s="2"/>
      <c r="P9" s="2"/>
      <c r="Q9" s="2"/>
      <c r="R9" s="2"/>
      <c r="S9" s="2"/>
    </row>
    <row r="10" spans="1:19" ht="15.75" x14ac:dyDescent="0.2">
      <c r="A10" s="34" t="s">
        <v>2</v>
      </c>
      <c r="B10" s="152" t="s">
        <v>1126</v>
      </c>
      <c r="C10" s="152"/>
      <c r="D10" s="152"/>
      <c r="E10" s="150"/>
      <c r="F10" s="452" t="s">
        <v>3</v>
      </c>
      <c r="G10" s="452"/>
      <c r="H10" s="154"/>
      <c r="I10" s="171" t="e">
        <f>G525</f>
        <v>#VALUE!</v>
      </c>
      <c r="J10" s="172"/>
      <c r="K10" s="2"/>
      <c r="L10" s="2"/>
      <c r="M10" s="2"/>
      <c r="N10" s="2"/>
      <c r="O10" s="2"/>
      <c r="P10" s="2"/>
      <c r="Q10" s="2"/>
      <c r="R10" s="2"/>
      <c r="S10" s="2"/>
    </row>
    <row r="11" spans="1:19" ht="5.25" customHeight="1" x14ac:dyDescent="0.2">
      <c r="A11" s="173"/>
      <c r="B11" s="150"/>
      <c r="C11" s="151"/>
      <c r="D11" s="151"/>
      <c r="E11" s="150"/>
      <c r="F11" s="170"/>
      <c r="G11" s="170"/>
      <c r="H11" s="170"/>
      <c r="I11" s="174"/>
      <c r="J11" s="175"/>
      <c r="K11" s="2"/>
      <c r="L11" s="2"/>
      <c r="M11" s="2"/>
      <c r="N11" s="2"/>
      <c r="O11" s="2"/>
      <c r="P11" s="2"/>
      <c r="Q11" s="2"/>
      <c r="R11" s="2"/>
      <c r="S11" s="2"/>
    </row>
    <row r="12" spans="1:19" ht="29.25" thickBot="1" x14ac:dyDescent="0.25">
      <c r="A12" s="138" t="s">
        <v>4</v>
      </c>
      <c r="B12" s="176" t="s">
        <v>1144</v>
      </c>
      <c r="C12" s="177"/>
      <c r="D12" s="177"/>
      <c r="E12" s="176"/>
      <c r="F12" s="178" t="s">
        <v>36</v>
      </c>
      <c r="G12" s="178"/>
      <c r="H12" s="178"/>
      <c r="I12" s="179" t="e">
        <f>I10/I8</f>
        <v>#VALUE!</v>
      </c>
      <c r="J12" s="180"/>
      <c r="K12" s="2"/>
      <c r="L12" s="2"/>
      <c r="M12" s="2"/>
      <c r="N12" s="2"/>
      <c r="O12" s="2"/>
      <c r="P12" s="2"/>
      <c r="Q12" s="2"/>
      <c r="R12" s="2"/>
      <c r="S12" s="2"/>
    </row>
    <row r="13" spans="1:19" ht="13.5" thickBot="1" x14ac:dyDescent="0.25">
      <c r="A13" s="181"/>
      <c r="B13" s="182"/>
      <c r="C13" s="182"/>
      <c r="D13" s="183"/>
      <c r="E13" s="184"/>
      <c r="F13" s="185"/>
      <c r="G13" s="184"/>
      <c r="H13" s="184"/>
      <c r="I13" s="185"/>
      <c r="J13" s="186"/>
      <c r="K13" s="2"/>
      <c r="L13" s="2"/>
      <c r="M13" s="2"/>
      <c r="N13" s="2"/>
      <c r="O13" s="2"/>
      <c r="P13" s="2"/>
      <c r="Q13" s="2"/>
      <c r="R13" s="2"/>
      <c r="S13" s="2"/>
    </row>
    <row r="14" spans="1:19" s="16" customFormat="1" ht="36.75" thickBot="1" x14ac:dyDescent="0.3">
      <c r="A14" s="187" t="s">
        <v>5</v>
      </c>
      <c r="B14" s="187" t="s">
        <v>6</v>
      </c>
      <c r="C14" s="188" t="s">
        <v>7</v>
      </c>
      <c r="D14" s="189" t="s">
        <v>8</v>
      </c>
      <c r="E14" s="190" t="s">
        <v>9</v>
      </c>
      <c r="F14" s="191" t="s">
        <v>10</v>
      </c>
      <c r="G14" s="192" t="s">
        <v>30</v>
      </c>
      <c r="H14" s="192" t="s">
        <v>117</v>
      </c>
      <c r="I14" s="192" t="s">
        <v>131</v>
      </c>
      <c r="J14" s="193" t="s">
        <v>11</v>
      </c>
      <c r="K14" s="15"/>
      <c r="L14" s="15"/>
      <c r="M14" s="15"/>
      <c r="N14" s="15"/>
      <c r="O14" s="15"/>
      <c r="P14" s="15"/>
      <c r="Q14" s="15"/>
      <c r="R14" s="15"/>
      <c r="S14" s="15"/>
    </row>
    <row r="15" spans="1:19" ht="19.5" customHeight="1" thickBot="1" x14ac:dyDescent="0.25">
      <c r="A15" s="194">
        <v>1</v>
      </c>
      <c r="B15" s="195"/>
      <c r="C15" s="196"/>
      <c r="D15" s="197" t="s">
        <v>138</v>
      </c>
      <c r="E15" s="198" t="e">
        <f>E16+E28+E30+E32</f>
        <v>#VALUE!</v>
      </c>
      <c r="F15" s="198"/>
      <c r="G15" s="198"/>
      <c r="H15" s="198"/>
      <c r="I15" s="198"/>
      <c r="J15" s="199" t="e">
        <f>E15/$G$525</f>
        <v>#VALUE!</v>
      </c>
      <c r="K15" s="17"/>
      <c r="L15" s="17"/>
      <c r="M15" s="17"/>
      <c r="N15" s="17"/>
      <c r="O15" s="17"/>
      <c r="P15" s="17"/>
      <c r="Q15" s="17"/>
      <c r="R15" s="17"/>
      <c r="S15" s="17"/>
    </row>
    <row r="16" spans="1:19" outlineLevel="1" x14ac:dyDescent="0.2">
      <c r="A16" s="200" t="s">
        <v>139</v>
      </c>
      <c r="B16" s="201"/>
      <c r="C16" s="202"/>
      <c r="D16" s="203" t="s">
        <v>140</v>
      </c>
      <c r="E16" s="204" t="e">
        <f>SUM(I17:I27)</f>
        <v>#VALUE!</v>
      </c>
      <c r="F16" s="205"/>
      <c r="G16" s="205"/>
      <c r="H16" s="205"/>
      <c r="I16" s="201"/>
      <c r="J16" s="206" t="e">
        <f>E16/$G$525</f>
        <v>#VALUE!</v>
      </c>
      <c r="K16" s="2"/>
      <c r="L16" s="2"/>
      <c r="M16" s="2"/>
      <c r="N16" s="2"/>
      <c r="O16" s="2"/>
      <c r="P16" s="2"/>
      <c r="Q16" s="2"/>
      <c r="R16" s="2"/>
      <c r="S16" s="2"/>
    </row>
    <row r="17" spans="1:19" outlineLevel="1" x14ac:dyDescent="0.2">
      <c r="A17" s="207" t="s">
        <v>141</v>
      </c>
      <c r="B17" s="208" t="s">
        <v>627</v>
      </c>
      <c r="C17" s="207" t="s">
        <v>651</v>
      </c>
      <c r="D17" s="209" t="s">
        <v>142</v>
      </c>
      <c r="E17" s="210" t="s">
        <v>143</v>
      </c>
      <c r="F17" s="211">
        <v>28</v>
      </c>
      <c r="G17" s="313"/>
      <c r="H17" s="210" t="e">
        <f t="shared" ref="H17:H27" si="0">ROUND(G17*(1+$F$526),2)</f>
        <v>#VALUE!</v>
      </c>
      <c r="I17" s="210" t="e">
        <f>ROUND(H17*F17,2)</f>
        <v>#VALUE!</v>
      </c>
      <c r="J17" s="212" t="e">
        <f t="shared" ref="J17:J27" si="1">I17/$G$525</f>
        <v>#VALUE!</v>
      </c>
      <c r="K17" s="2"/>
      <c r="L17" s="2"/>
      <c r="M17" s="2"/>
      <c r="N17" s="2"/>
      <c r="O17" s="2"/>
      <c r="P17" s="2"/>
      <c r="Q17" s="2"/>
      <c r="R17" s="2"/>
      <c r="S17" s="2"/>
    </row>
    <row r="18" spans="1:19" ht="25.5" outlineLevel="1" x14ac:dyDescent="0.2">
      <c r="A18" s="207" t="s">
        <v>144</v>
      </c>
      <c r="B18" s="207">
        <v>11703</v>
      </c>
      <c r="C18" s="213" t="s">
        <v>145</v>
      </c>
      <c r="D18" s="209" t="s">
        <v>146</v>
      </c>
      <c r="E18" s="210" t="s">
        <v>147</v>
      </c>
      <c r="F18" s="211">
        <v>25</v>
      </c>
      <c r="G18" s="313"/>
      <c r="H18" s="210" t="e">
        <f t="shared" si="0"/>
        <v>#VALUE!</v>
      </c>
      <c r="I18" s="210" t="e">
        <f t="shared" ref="I18:I83" si="2">ROUND(H18*F18,2)</f>
        <v>#VALUE!</v>
      </c>
      <c r="J18" s="212" t="e">
        <f t="shared" si="1"/>
        <v>#VALUE!</v>
      </c>
      <c r="K18" s="2"/>
      <c r="L18" s="2"/>
      <c r="M18" s="2"/>
      <c r="N18" s="2"/>
      <c r="O18" s="2"/>
      <c r="P18" s="2"/>
      <c r="Q18" s="2"/>
      <c r="R18" s="2"/>
      <c r="S18" s="2"/>
    </row>
    <row r="19" spans="1:19" outlineLevel="1" x14ac:dyDescent="0.2">
      <c r="A19" s="207" t="s">
        <v>148</v>
      </c>
      <c r="B19" s="207">
        <v>4656</v>
      </c>
      <c r="C19" s="213" t="s">
        <v>145</v>
      </c>
      <c r="D19" s="209" t="s">
        <v>149</v>
      </c>
      <c r="E19" s="210" t="s">
        <v>150</v>
      </c>
      <c r="F19" s="211">
        <v>14</v>
      </c>
      <c r="G19" s="313"/>
      <c r="H19" s="210" t="e">
        <f t="shared" si="0"/>
        <v>#VALUE!</v>
      </c>
      <c r="I19" s="210" t="e">
        <f t="shared" si="2"/>
        <v>#VALUE!</v>
      </c>
      <c r="J19" s="212" t="e">
        <f t="shared" si="1"/>
        <v>#VALUE!</v>
      </c>
      <c r="K19" s="2"/>
      <c r="L19" s="2"/>
      <c r="M19" s="2"/>
      <c r="N19" s="2"/>
      <c r="O19" s="2"/>
      <c r="P19" s="2"/>
      <c r="Q19" s="2"/>
      <c r="R19" s="2"/>
      <c r="S19" s="2"/>
    </row>
    <row r="20" spans="1:19" outlineLevel="1" x14ac:dyDescent="0.2">
      <c r="A20" s="207" t="s">
        <v>151</v>
      </c>
      <c r="B20" s="207">
        <v>12208</v>
      </c>
      <c r="C20" s="213" t="s">
        <v>152</v>
      </c>
      <c r="D20" s="209" t="s">
        <v>153</v>
      </c>
      <c r="E20" s="210" t="s">
        <v>147</v>
      </c>
      <c r="F20" s="211">
        <v>35</v>
      </c>
      <c r="G20" s="313"/>
      <c r="H20" s="210" t="e">
        <f t="shared" si="0"/>
        <v>#VALUE!</v>
      </c>
      <c r="I20" s="210" t="e">
        <f t="shared" si="2"/>
        <v>#VALUE!</v>
      </c>
      <c r="J20" s="212" t="e">
        <f t="shared" si="1"/>
        <v>#VALUE!</v>
      </c>
      <c r="K20" s="2"/>
      <c r="L20" s="2"/>
      <c r="M20" s="2"/>
      <c r="N20" s="2"/>
      <c r="O20" s="2"/>
      <c r="P20" s="2"/>
      <c r="Q20" s="2"/>
      <c r="R20" s="2"/>
      <c r="S20" s="2"/>
    </row>
    <row r="21" spans="1:19" ht="38.25" outlineLevel="1" x14ac:dyDescent="0.2">
      <c r="A21" s="207" t="s">
        <v>154</v>
      </c>
      <c r="B21" s="207">
        <v>95648</v>
      </c>
      <c r="C21" s="208" t="s">
        <v>28</v>
      </c>
      <c r="D21" s="209" t="s">
        <v>155</v>
      </c>
      <c r="E21" s="210" t="s">
        <v>12</v>
      </c>
      <c r="F21" s="211">
        <v>1</v>
      </c>
      <c r="G21" s="313"/>
      <c r="H21" s="210" t="e">
        <f t="shared" si="0"/>
        <v>#VALUE!</v>
      </c>
      <c r="I21" s="210" t="e">
        <f t="shared" si="2"/>
        <v>#VALUE!</v>
      </c>
      <c r="J21" s="212" t="e">
        <f t="shared" si="1"/>
        <v>#VALUE!</v>
      </c>
      <c r="K21" s="2"/>
      <c r="L21" s="2"/>
      <c r="M21" s="2"/>
      <c r="N21" s="2"/>
      <c r="O21" s="2"/>
      <c r="P21" s="2"/>
      <c r="Q21" s="2"/>
      <c r="R21" s="2"/>
      <c r="S21" s="2"/>
    </row>
    <row r="22" spans="1:19" outlineLevel="1" x14ac:dyDescent="0.2">
      <c r="A22" s="207" t="s">
        <v>156</v>
      </c>
      <c r="B22" s="207">
        <v>95673</v>
      </c>
      <c r="C22" s="208" t="s">
        <v>28</v>
      </c>
      <c r="D22" s="209" t="s">
        <v>157</v>
      </c>
      <c r="E22" s="210" t="s">
        <v>12</v>
      </c>
      <c r="F22" s="211">
        <v>1</v>
      </c>
      <c r="G22" s="313"/>
      <c r="H22" s="210" t="e">
        <f t="shared" si="0"/>
        <v>#VALUE!</v>
      </c>
      <c r="I22" s="210" t="e">
        <f t="shared" si="2"/>
        <v>#VALUE!</v>
      </c>
      <c r="J22" s="212" t="e">
        <f t="shared" si="1"/>
        <v>#VALUE!</v>
      </c>
      <c r="K22" s="2"/>
      <c r="L22" s="2"/>
      <c r="M22" s="2"/>
      <c r="N22" s="2"/>
      <c r="O22" s="2"/>
      <c r="P22" s="2"/>
      <c r="Q22" s="2"/>
      <c r="R22" s="2"/>
      <c r="S22" s="2"/>
    </row>
    <row r="23" spans="1:19" s="19" customFormat="1" ht="38.25" outlineLevel="1" x14ac:dyDescent="0.2">
      <c r="A23" s="207" t="s">
        <v>158</v>
      </c>
      <c r="B23" s="207">
        <v>101509</v>
      </c>
      <c r="C23" s="208" t="s">
        <v>28</v>
      </c>
      <c r="D23" s="209" t="s">
        <v>159</v>
      </c>
      <c r="E23" s="210" t="s">
        <v>12</v>
      </c>
      <c r="F23" s="211">
        <v>1</v>
      </c>
      <c r="G23" s="313"/>
      <c r="H23" s="210" t="e">
        <f t="shared" si="0"/>
        <v>#VALUE!</v>
      </c>
      <c r="I23" s="210" t="e">
        <f t="shared" si="2"/>
        <v>#VALUE!</v>
      </c>
      <c r="J23" s="212" t="e">
        <f t="shared" si="1"/>
        <v>#VALUE!</v>
      </c>
      <c r="K23" s="2"/>
      <c r="L23" s="18"/>
      <c r="M23" s="18"/>
      <c r="N23" s="18"/>
      <c r="O23" s="18"/>
      <c r="P23" s="18"/>
      <c r="Q23" s="18"/>
      <c r="R23" s="18"/>
      <c r="S23" s="18"/>
    </row>
    <row r="24" spans="1:19" s="19" customFormat="1" ht="25.5" outlineLevel="1" x14ac:dyDescent="0.2">
      <c r="A24" s="207" t="s">
        <v>160</v>
      </c>
      <c r="B24" s="207">
        <v>103689</v>
      </c>
      <c r="C24" s="208" t="s">
        <v>28</v>
      </c>
      <c r="D24" s="209" t="s">
        <v>47</v>
      </c>
      <c r="E24" s="210" t="s">
        <v>147</v>
      </c>
      <c r="F24" s="211">
        <v>7.98</v>
      </c>
      <c r="G24" s="313"/>
      <c r="H24" s="210" t="e">
        <f t="shared" si="0"/>
        <v>#VALUE!</v>
      </c>
      <c r="I24" s="210" t="e">
        <f t="shared" si="2"/>
        <v>#VALUE!</v>
      </c>
      <c r="J24" s="212" t="e">
        <f t="shared" si="1"/>
        <v>#VALUE!</v>
      </c>
      <c r="K24" s="2"/>
      <c r="L24" s="18"/>
      <c r="M24" s="18"/>
      <c r="N24" s="18"/>
      <c r="O24" s="18"/>
      <c r="P24" s="18"/>
      <c r="Q24" s="18"/>
      <c r="R24" s="18"/>
      <c r="S24" s="18"/>
    </row>
    <row r="25" spans="1:19" s="19" customFormat="1" ht="38.25" outlineLevel="1" x14ac:dyDescent="0.2">
      <c r="A25" s="207" t="s">
        <v>161</v>
      </c>
      <c r="B25" s="208" t="s">
        <v>598</v>
      </c>
      <c r="C25" s="208" t="s">
        <v>651</v>
      </c>
      <c r="D25" s="209" t="s">
        <v>162</v>
      </c>
      <c r="E25" s="210" t="s">
        <v>163</v>
      </c>
      <c r="F25" s="211">
        <v>280</v>
      </c>
      <c r="G25" s="313"/>
      <c r="H25" s="210" t="e">
        <f t="shared" si="0"/>
        <v>#VALUE!</v>
      </c>
      <c r="I25" s="210" t="e">
        <f t="shared" si="2"/>
        <v>#VALUE!</v>
      </c>
      <c r="J25" s="212" t="e">
        <f t="shared" si="1"/>
        <v>#VALUE!</v>
      </c>
      <c r="K25" s="2"/>
      <c r="L25" s="18"/>
      <c r="M25" s="18"/>
      <c r="N25" s="18"/>
      <c r="O25" s="18"/>
      <c r="P25" s="18"/>
      <c r="Q25" s="18"/>
      <c r="R25" s="18"/>
      <c r="S25" s="18"/>
    </row>
    <row r="26" spans="1:19" ht="14.25" x14ac:dyDescent="0.2">
      <c r="A26" s="207" t="s">
        <v>800</v>
      </c>
      <c r="B26" s="207">
        <v>98459</v>
      </c>
      <c r="C26" s="208" t="s">
        <v>28</v>
      </c>
      <c r="D26" s="209" t="s">
        <v>48</v>
      </c>
      <c r="E26" s="210" t="s">
        <v>147</v>
      </c>
      <c r="F26" s="211">
        <v>376.2</v>
      </c>
      <c r="G26" s="313"/>
      <c r="H26" s="210" t="e">
        <f t="shared" si="0"/>
        <v>#VALUE!</v>
      </c>
      <c r="I26" s="210" t="e">
        <f t="shared" si="2"/>
        <v>#VALUE!</v>
      </c>
      <c r="J26" s="212" t="e">
        <f t="shared" si="1"/>
        <v>#VALUE!</v>
      </c>
      <c r="K26" s="2"/>
      <c r="L26" s="17"/>
      <c r="M26" s="17"/>
      <c r="N26" s="17"/>
      <c r="O26" s="17"/>
      <c r="P26" s="17"/>
      <c r="Q26" s="17"/>
      <c r="R26" s="17"/>
      <c r="S26" s="17"/>
    </row>
    <row r="27" spans="1:19" ht="14.25" x14ac:dyDescent="0.2">
      <c r="A27" s="214" t="s">
        <v>801</v>
      </c>
      <c r="B27" s="215" t="s">
        <v>798</v>
      </c>
      <c r="C27" s="214" t="s">
        <v>651</v>
      </c>
      <c r="D27" s="216" t="s">
        <v>799</v>
      </c>
      <c r="E27" s="217" t="s">
        <v>649</v>
      </c>
      <c r="F27" s="218">
        <v>7.98</v>
      </c>
      <c r="G27" s="314"/>
      <c r="H27" s="217" t="e">
        <f t="shared" si="0"/>
        <v>#VALUE!</v>
      </c>
      <c r="I27" s="217" t="e">
        <f t="shared" ref="I27" si="3">ROUND(H27*F27,2)</f>
        <v>#VALUE!</v>
      </c>
      <c r="J27" s="219" t="e">
        <f t="shared" si="1"/>
        <v>#VALUE!</v>
      </c>
      <c r="K27" s="2"/>
      <c r="L27" s="17"/>
      <c r="M27" s="17"/>
      <c r="N27" s="17"/>
      <c r="O27" s="17"/>
      <c r="P27" s="17"/>
      <c r="Q27" s="17"/>
      <c r="R27" s="17"/>
      <c r="S27" s="17"/>
    </row>
    <row r="28" spans="1:19" s="19" customFormat="1" ht="14.25" outlineLevel="1" x14ac:dyDescent="0.2">
      <c r="A28" s="200" t="s">
        <v>164</v>
      </c>
      <c r="B28" s="201"/>
      <c r="C28" s="202"/>
      <c r="D28" s="203" t="s">
        <v>165</v>
      </c>
      <c r="E28" s="204" t="e">
        <f>SUM(I29:I29)</f>
        <v>#VALUE!</v>
      </c>
      <c r="F28" s="205"/>
      <c r="G28" s="205"/>
      <c r="H28" s="205"/>
      <c r="I28" s="201"/>
      <c r="J28" s="206" t="e">
        <f>E28/$G$525</f>
        <v>#VALUE!</v>
      </c>
      <c r="K28" s="2"/>
      <c r="L28" s="20"/>
      <c r="M28" s="20"/>
      <c r="N28" s="20"/>
      <c r="O28" s="20"/>
      <c r="P28" s="20"/>
      <c r="Q28" s="20"/>
      <c r="R28" s="20"/>
      <c r="S28" s="20"/>
    </row>
    <row r="29" spans="1:19" s="19" customFormat="1" ht="14.25" outlineLevel="1" x14ac:dyDescent="0.2">
      <c r="A29" s="220" t="s">
        <v>166</v>
      </c>
      <c r="B29" s="220">
        <v>93565</v>
      </c>
      <c r="C29" s="221" t="s">
        <v>28</v>
      </c>
      <c r="D29" s="222" t="s">
        <v>125</v>
      </c>
      <c r="E29" s="223" t="s">
        <v>46</v>
      </c>
      <c r="F29" s="224">
        <v>3.5</v>
      </c>
      <c r="G29" s="315"/>
      <c r="H29" s="210" t="e">
        <f>ROUND(G29*(1+$F$526),2)</f>
        <v>#VALUE!</v>
      </c>
      <c r="I29" s="225" t="e">
        <f t="shared" si="2"/>
        <v>#VALUE!</v>
      </c>
      <c r="J29" s="226" t="e">
        <f>I29/$G$525</f>
        <v>#VALUE!</v>
      </c>
      <c r="K29" s="2"/>
      <c r="L29" s="20"/>
      <c r="M29" s="20"/>
      <c r="N29" s="20"/>
      <c r="O29" s="20"/>
      <c r="P29" s="20"/>
      <c r="Q29" s="20"/>
      <c r="R29" s="20"/>
      <c r="S29" s="20"/>
    </row>
    <row r="30" spans="1:19" s="19" customFormat="1" ht="14.25" outlineLevel="1" x14ac:dyDescent="0.2">
      <c r="A30" s="227" t="s">
        <v>167</v>
      </c>
      <c r="B30" s="228"/>
      <c r="C30" s="229"/>
      <c r="D30" s="230" t="s">
        <v>168</v>
      </c>
      <c r="E30" s="231" t="e">
        <f>SUM(I31)</f>
        <v>#VALUE!</v>
      </c>
      <c r="F30" s="232"/>
      <c r="G30" s="232"/>
      <c r="H30" s="232"/>
      <c r="I30" s="228"/>
      <c r="J30" s="233" t="e">
        <f>E30/$G$525</f>
        <v>#VALUE!</v>
      </c>
      <c r="K30" s="2"/>
      <c r="L30" s="20"/>
      <c r="M30" s="20"/>
      <c r="N30" s="20"/>
      <c r="O30" s="20"/>
      <c r="P30" s="20"/>
      <c r="Q30" s="20"/>
      <c r="R30" s="20"/>
      <c r="S30" s="20"/>
    </row>
    <row r="31" spans="1:19" s="19" customFormat="1" ht="14.25" outlineLevel="1" x14ac:dyDescent="0.2">
      <c r="A31" s="234" t="s">
        <v>169</v>
      </c>
      <c r="B31" s="234">
        <v>12689</v>
      </c>
      <c r="C31" s="235" t="s">
        <v>152</v>
      </c>
      <c r="D31" s="236" t="s">
        <v>170</v>
      </c>
      <c r="E31" s="237" t="s">
        <v>12</v>
      </c>
      <c r="F31" s="238">
        <v>1</v>
      </c>
      <c r="G31" s="316"/>
      <c r="H31" s="239" t="e">
        <f>ROUND(G31*(1+$F$526),2)</f>
        <v>#VALUE!</v>
      </c>
      <c r="I31" s="237" t="e">
        <f t="shared" si="2"/>
        <v>#VALUE!</v>
      </c>
      <c r="J31" s="240" t="e">
        <f>I31/$G$525</f>
        <v>#VALUE!</v>
      </c>
      <c r="K31" s="2"/>
      <c r="L31" s="20"/>
      <c r="M31" s="20"/>
      <c r="N31" s="20"/>
      <c r="O31" s="20"/>
      <c r="P31" s="20"/>
      <c r="Q31" s="20"/>
      <c r="R31" s="20"/>
      <c r="S31" s="20"/>
    </row>
    <row r="32" spans="1:19" s="19" customFormat="1" ht="14.25" outlineLevel="1" x14ac:dyDescent="0.2">
      <c r="A32" s="200" t="s">
        <v>171</v>
      </c>
      <c r="B32" s="201"/>
      <c r="C32" s="202"/>
      <c r="D32" s="203" t="s">
        <v>172</v>
      </c>
      <c r="E32" s="204" t="e">
        <f>SUM(I33)</f>
        <v>#VALUE!</v>
      </c>
      <c r="F32" s="205"/>
      <c r="G32" s="205"/>
      <c r="H32" s="205"/>
      <c r="I32" s="201"/>
      <c r="J32" s="206" t="e">
        <f>E32/$G$525</f>
        <v>#VALUE!</v>
      </c>
      <c r="K32" s="2"/>
      <c r="L32" s="20"/>
      <c r="M32" s="20"/>
      <c r="N32" s="20"/>
      <c r="O32" s="20"/>
      <c r="P32" s="20"/>
      <c r="Q32" s="20"/>
      <c r="R32" s="20"/>
      <c r="S32" s="20"/>
    </row>
    <row r="33" spans="1:19" s="19" customFormat="1" ht="51.75" outlineLevel="1" thickBot="1" x14ac:dyDescent="0.25">
      <c r="A33" s="207" t="s">
        <v>173</v>
      </c>
      <c r="B33" s="207" t="s">
        <v>174</v>
      </c>
      <c r="C33" s="208" t="s">
        <v>175</v>
      </c>
      <c r="D33" s="209" t="s">
        <v>176</v>
      </c>
      <c r="E33" s="210" t="s">
        <v>177</v>
      </c>
      <c r="F33" s="211">
        <v>1072.18</v>
      </c>
      <c r="G33" s="258">
        <f>'Composições - LIC'!G15</f>
        <v>0</v>
      </c>
      <c r="H33" s="210" t="e">
        <f>ROUND(G33*(1+$F$526),2)</f>
        <v>#VALUE!</v>
      </c>
      <c r="I33" s="210" t="e">
        <f t="shared" si="2"/>
        <v>#VALUE!</v>
      </c>
      <c r="J33" s="212" t="e">
        <f>I33/$G$525</f>
        <v>#VALUE!</v>
      </c>
      <c r="K33" s="2"/>
      <c r="L33" s="20"/>
      <c r="M33" s="20"/>
      <c r="N33" s="20"/>
      <c r="O33" s="20"/>
      <c r="P33" s="20"/>
      <c r="Q33" s="20"/>
      <c r="R33" s="20"/>
      <c r="S33" s="20"/>
    </row>
    <row r="34" spans="1:19" s="19" customFormat="1" ht="15.75" outlineLevel="1" thickBot="1" x14ac:dyDescent="0.25">
      <c r="A34" s="194">
        <v>2</v>
      </c>
      <c r="B34" s="195"/>
      <c r="C34" s="196"/>
      <c r="D34" s="197" t="s">
        <v>178</v>
      </c>
      <c r="E34" s="198" t="e">
        <f>E35</f>
        <v>#VALUE!</v>
      </c>
      <c r="F34" s="198"/>
      <c r="G34" s="198"/>
      <c r="H34" s="198"/>
      <c r="I34" s="198"/>
      <c r="J34" s="199" t="e">
        <f>E34/$G$525</f>
        <v>#VALUE!</v>
      </c>
      <c r="K34" s="20"/>
      <c r="L34" s="20"/>
      <c r="M34" s="20"/>
      <c r="N34" s="20"/>
      <c r="O34" s="20"/>
      <c r="P34" s="20"/>
      <c r="Q34" s="20"/>
      <c r="R34" s="20"/>
      <c r="S34" s="20"/>
    </row>
    <row r="35" spans="1:19" s="19" customFormat="1" ht="14.25" outlineLevel="1" x14ac:dyDescent="0.2">
      <c r="A35" s="200" t="s">
        <v>653</v>
      </c>
      <c r="B35" s="201"/>
      <c r="C35" s="202"/>
      <c r="D35" s="203" t="s">
        <v>652</v>
      </c>
      <c r="E35" s="204" t="e">
        <f>SUM(I36:I51)</f>
        <v>#VALUE!</v>
      </c>
      <c r="F35" s="205"/>
      <c r="G35" s="205"/>
      <c r="H35" s="205"/>
      <c r="I35" s="201"/>
      <c r="J35" s="206" t="e">
        <f>E35/$G$525</f>
        <v>#VALUE!</v>
      </c>
      <c r="K35" s="20"/>
      <c r="L35" s="20"/>
      <c r="M35" s="20"/>
      <c r="N35" s="20"/>
      <c r="O35" s="20"/>
      <c r="P35" s="20"/>
      <c r="Q35" s="20"/>
      <c r="R35" s="20"/>
      <c r="S35" s="20"/>
    </row>
    <row r="36" spans="1:19" s="19" customFormat="1" ht="25.5" outlineLevel="1" x14ac:dyDescent="0.2">
      <c r="A36" s="207" t="s">
        <v>654</v>
      </c>
      <c r="B36" s="207">
        <v>99059</v>
      </c>
      <c r="C36" s="208" t="s">
        <v>28</v>
      </c>
      <c r="D36" s="209" t="s">
        <v>49</v>
      </c>
      <c r="E36" s="210" t="s">
        <v>32</v>
      </c>
      <c r="F36" s="211">
        <v>119.12</v>
      </c>
      <c r="G36" s="313"/>
      <c r="H36" s="210" t="e">
        <f t="shared" ref="H36:H51" si="4">ROUND(G36*(1+$F$526),2)</f>
        <v>#VALUE!</v>
      </c>
      <c r="I36" s="210" t="e">
        <f t="shared" si="2"/>
        <v>#VALUE!</v>
      </c>
      <c r="J36" s="212" t="e">
        <f t="shared" ref="J36:J51" si="5">I36/$G$525</f>
        <v>#VALUE!</v>
      </c>
      <c r="K36" s="2"/>
      <c r="L36" s="20"/>
      <c r="M36" s="20"/>
      <c r="N36" s="20"/>
      <c r="O36" s="20"/>
      <c r="P36" s="20"/>
      <c r="Q36" s="20"/>
      <c r="R36" s="20"/>
      <c r="S36" s="20"/>
    </row>
    <row r="37" spans="1:19" s="19" customFormat="1" ht="51" outlineLevel="1" x14ac:dyDescent="0.2">
      <c r="A37" s="207" t="s">
        <v>655</v>
      </c>
      <c r="B37" s="207">
        <v>90100</v>
      </c>
      <c r="C37" s="208" t="s">
        <v>28</v>
      </c>
      <c r="D37" s="209" t="s">
        <v>179</v>
      </c>
      <c r="E37" s="210" t="s">
        <v>163</v>
      </c>
      <c r="F37" s="211">
        <v>349.12</v>
      </c>
      <c r="G37" s="313"/>
      <c r="H37" s="210" t="e">
        <f t="shared" si="4"/>
        <v>#VALUE!</v>
      </c>
      <c r="I37" s="210" t="e">
        <f t="shared" si="2"/>
        <v>#VALUE!</v>
      </c>
      <c r="J37" s="212" t="e">
        <f t="shared" si="5"/>
        <v>#VALUE!</v>
      </c>
      <c r="K37" s="2"/>
      <c r="L37" s="20"/>
      <c r="M37" s="20"/>
      <c r="N37" s="20"/>
      <c r="O37" s="20"/>
      <c r="P37" s="20"/>
      <c r="Q37" s="20"/>
      <c r="R37" s="20"/>
      <c r="S37" s="20"/>
    </row>
    <row r="38" spans="1:19" s="19" customFormat="1" ht="25.5" outlineLevel="1" x14ac:dyDescent="0.2">
      <c r="A38" s="207" t="s">
        <v>815</v>
      </c>
      <c r="B38" s="207">
        <v>93358</v>
      </c>
      <c r="C38" s="208" t="s">
        <v>28</v>
      </c>
      <c r="D38" s="209" t="s">
        <v>113</v>
      </c>
      <c r="E38" s="210" t="s">
        <v>163</v>
      </c>
      <c r="F38" s="211">
        <v>87.28</v>
      </c>
      <c r="G38" s="313"/>
      <c r="H38" s="210" t="e">
        <f t="shared" si="4"/>
        <v>#VALUE!</v>
      </c>
      <c r="I38" s="210" t="e">
        <f t="shared" si="2"/>
        <v>#VALUE!</v>
      </c>
      <c r="J38" s="212" t="e">
        <f t="shared" si="5"/>
        <v>#VALUE!</v>
      </c>
      <c r="K38" s="2"/>
      <c r="L38" s="20"/>
      <c r="M38" s="20"/>
      <c r="N38" s="20"/>
      <c r="O38" s="20"/>
      <c r="P38" s="20"/>
      <c r="Q38" s="20"/>
      <c r="R38" s="20"/>
      <c r="S38" s="20"/>
    </row>
    <row r="39" spans="1:19" s="19" customFormat="1" ht="38.25" outlineLevel="1" x14ac:dyDescent="0.2">
      <c r="A39" s="207" t="s">
        <v>816</v>
      </c>
      <c r="B39" s="207">
        <v>100324</v>
      </c>
      <c r="C39" s="208" t="s">
        <v>28</v>
      </c>
      <c r="D39" s="209" t="s">
        <v>180</v>
      </c>
      <c r="E39" s="210" t="s">
        <v>163</v>
      </c>
      <c r="F39" s="211">
        <v>65.03</v>
      </c>
      <c r="G39" s="313"/>
      <c r="H39" s="210" t="e">
        <f t="shared" si="4"/>
        <v>#VALUE!</v>
      </c>
      <c r="I39" s="210" t="e">
        <f t="shared" si="2"/>
        <v>#VALUE!</v>
      </c>
      <c r="J39" s="212" t="e">
        <f t="shared" si="5"/>
        <v>#VALUE!</v>
      </c>
      <c r="K39" s="2"/>
      <c r="L39" s="20"/>
      <c r="M39" s="20"/>
      <c r="N39" s="20"/>
      <c r="O39" s="20"/>
      <c r="P39" s="20"/>
      <c r="Q39" s="20"/>
      <c r="R39" s="20"/>
      <c r="S39" s="20"/>
    </row>
    <row r="40" spans="1:19" ht="25.5" outlineLevel="1" x14ac:dyDescent="0.2">
      <c r="A40" s="207" t="s">
        <v>817</v>
      </c>
      <c r="B40" s="207">
        <v>96534</v>
      </c>
      <c r="C40" s="208" t="s">
        <v>28</v>
      </c>
      <c r="D40" s="209" t="s">
        <v>50</v>
      </c>
      <c r="E40" s="210" t="s">
        <v>147</v>
      </c>
      <c r="F40" s="211">
        <v>607.20000000000005</v>
      </c>
      <c r="G40" s="313"/>
      <c r="H40" s="210" t="e">
        <f t="shared" si="4"/>
        <v>#VALUE!</v>
      </c>
      <c r="I40" s="210" t="e">
        <f t="shared" si="2"/>
        <v>#VALUE!</v>
      </c>
      <c r="J40" s="212" t="e">
        <f t="shared" si="5"/>
        <v>#VALUE!</v>
      </c>
      <c r="K40" s="2"/>
      <c r="L40" s="17"/>
      <c r="M40" s="17"/>
      <c r="N40" s="17"/>
      <c r="O40" s="17"/>
      <c r="P40" s="17"/>
      <c r="Q40" s="17"/>
      <c r="R40" s="17"/>
      <c r="S40" s="17"/>
    </row>
    <row r="41" spans="1:19" ht="14.25" outlineLevel="1" x14ac:dyDescent="0.2">
      <c r="A41" s="207" t="s">
        <v>818</v>
      </c>
      <c r="B41" s="207">
        <v>96543</v>
      </c>
      <c r="C41" s="208" t="s">
        <v>28</v>
      </c>
      <c r="D41" s="209" t="s">
        <v>52</v>
      </c>
      <c r="E41" s="210" t="s">
        <v>17</v>
      </c>
      <c r="F41" s="211">
        <v>708.8</v>
      </c>
      <c r="G41" s="313"/>
      <c r="H41" s="210" t="e">
        <f t="shared" si="4"/>
        <v>#VALUE!</v>
      </c>
      <c r="I41" s="210" t="e">
        <f t="shared" si="2"/>
        <v>#VALUE!</v>
      </c>
      <c r="J41" s="212" t="e">
        <f t="shared" si="5"/>
        <v>#VALUE!</v>
      </c>
      <c r="K41" s="2"/>
      <c r="L41" s="17"/>
      <c r="M41" s="17"/>
      <c r="N41" s="17"/>
      <c r="O41" s="17"/>
      <c r="P41" s="17"/>
      <c r="Q41" s="17"/>
      <c r="R41" s="17"/>
      <c r="S41" s="17"/>
    </row>
    <row r="42" spans="1:19" ht="25.5" outlineLevel="1" x14ac:dyDescent="0.2">
      <c r="A42" s="207" t="s">
        <v>819</v>
      </c>
      <c r="B42" s="207">
        <v>96544</v>
      </c>
      <c r="C42" s="208" t="s">
        <v>28</v>
      </c>
      <c r="D42" s="209" t="s">
        <v>181</v>
      </c>
      <c r="E42" s="210" t="s">
        <v>17</v>
      </c>
      <c r="F42" s="211">
        <v>3.5</v>
      </c>
      <c r="G42" s="313"/>
      <c r="H42" s="210" t="e">
        <f t="shared" si="4"/>
        <v>#VALUE!</v>
      </c>
      <c r="I42" s="210" t="e">
        <f t="shared" si="2"/>
        <v>#VALUE!</v>
      </c>
      <c r="J42" s="212" t="e">
        <f t="shared" si="5"/>
        <v>#VALUE!</v>
      </c>
      <c r="K42" s="2"/>
      <c r="L42" s="17"/>
      <c r="M42" s="17"/>
      <c r="N42" s="17"/>
      <c r="O42" s="17"/>
      <c r="P42" s="17"/>
      <c r="Q42" s="17"/>
      <c r="R42" s="17"/>
      <c r="S42" s="17"/>
    </row>
    <row r="43" spans="1:19" x14ac:dyDescent="0.2">
      <c r="A43" s="207" t="s">
        <v>820</v>
      </c>
      <c r="B43" s="207">
        <v>96545</v>
      </c>
      <c r="C43" s="208" t="s">
        <v>28</v>
      </c>
      <c r="D43" s="209" t="s">
        <v>182</v>
      </c>
      <c r="E43" s="210" t="s">
        <v>17</v>
      </c>
      <c r="F43" s="211">
        <v>1554.8</v>
      </c>
      <c r="G43" s="313"/>
      <c r="H43" s="210" t="e">
        <f t="shared" si="4"/>
        <v>#VALUE!</v>
      </c>
      <c r="I43" s="210" t="e">
        <f t="shared" si="2"/>
        <v>#VALUE!</v>
      </c>
      <c r="J43" s="212" t="e">
        <f t="shared" si="5"/>
        <v>#VALUE!</v>
      </c>
      <c r="K43" s="2"/>
      <c r="L43" s="2"/>
      <c r="M43" s="2"/>
      <c r="N43" s="2"/>
      <c r="O43" s="2"/>
      <c r="P43" s="2"/>
      <c r="Q43" s="2"/>
      <c r="R43" s="2"/>
      <c r="S43" s="2"/>
    </row>
    <row r="44" spans="1:19" outlineLevel="1" x14ac:dyDescent="0.2">
      <c r="A44" s="207" t="s">
        <v>821</v>
      </c>
      <c r="B44" s="207">
        <v>96546</v>
      </c>
      <c r="C44" s="208" t="s">
        <v>28</v>
      </c>
      <c r="D44" s="209" t="s">
        <v>54</v>
      </c>
      <c r="E44" s="210" t="s">
        <v>17</v>
      </c>
      <c r="F44" s="211">
        <v>1466.8</v>
      </c>
      <c r="G44" s="313"/>
      <c r="H44" s="210" t="e">
        <f t="shared" si="4"/>
        <v>#VALUE!</v>
      </c>
      <c r="I44" s="210" t="e">
        <f t="shared" si="2"/>
        <v>#VALUE!</v>
      </c>
      <c r="J44" s="212" t="e">
        <f t="shared" si="5"/>
        <v>#VALUE!</v>
      </c>
      <c r="K44" s="2"/>
      <c r="L44" s="2"/>
      <c r="M44" s="2"/>
      <c r="N44" s="2"/>
      <c r="O44" s="2"/>
      <c r="P44" s="2"/>
      <c r="Q44" s="2"/>
      <c r="R44" s="2"/>
      <c r="S44" s="2"/>
    </row>
    <row r="45" spans="1:19" ht="25.5" outlineLevel="1" x14ac:dyDescent="0.2">
      <c r="A45" s="207" t="s">
        <v>822</v>
      </c>
      <c r="B45" s="207">
        <v>104920</v>
      </c>
      <c r="C45" s="208" t="s">
        <v>28</v>
      </c>
      <c r="D45" s="209" t="s">
        <v>51</v>
      </c>
      <c r="E45" s="210" t="s">
        <v>17</v>
      </c>
      <c r="F45" s="211">
        <v>687.2</v>
      </c>
      <c r="G45" s="313"/>
      <c r="H45" s="210" t="e">
        <f t="shared" si="4"/>
        <v>#VALUE!</v>
      </c>
      <c r="I45" s="210" t="e">
        <f t="shared" si="2"/>
        <v>#VALUE!</v>
      </c>
      <c r="J45" s="212" t="e">
        <f t="shared" si="5"/>
        <v>#VALUE!</v>
      </c>
      <c r="K45" s="2"/>
      <c r="L45" s="2"/>
      <c r="M45" s="2"/>
      <c r="N45" s="2"/>
      <c r="O45" s="2"/>
      <c r="P45" s="2"/>
      <c r="Q45" s="2"/>
      <c r="R45" s="2"/>
      <c r="S45" s="2"/>
    </row>
    <row r="46" spans="1:19" ht="25.5" outlineLevel="1" x14ac:dyDescent="0.2">
      <c r="A46" s="207" t="s">
        <v>823</v>
      </c>
      <c r="B46" s="207">
        <v>104921</v>
      </c>
      <c r="C46" s="208" t="s">
        <v>28</v>
      </c>
      <c r="D46" s="209" t="s">
        <v>183</v>
      </c>
      <c r="E46" s="210" t="s">
        <v>17</v>
      </c>
      <c r="F46" s="211">
        <v>86.9</v>
      </c>
      <c r="G46" s="313"/>
      <c r="H46" s="210" t="e">
        <f t="shared" si="4"/>
        <v>#VALUE!</v>
      </c>
      <c r="I46" s="210" t="e">
        <f t="shared" si="2"/>
        <v>#VALUE!</v>
      </c>
      <c r="J46" s="212" t="e">
        <f t="shared" si="5"/>
        <v>#VALUE!</v>
      </c>
      <c r="K46" s="2"/>
      <c r="L46" s="2"/>
      <c r="M46" s="2"/>
      <c r="N46" s="2"/>
      <c r="O46" s="2"/>
      <c r="P46" s="2"/>
      <c r="Q46" s="2"/>
      <c r="R46" s="2"/>
      <c r="S46" s="2"/>
    </row>
    <row r="47" spans="1:19" ht="38.25" outlineLevel="1" x14ac:dyDescent="0.2">
      <c r="A47" s="207" t="s">
        <v>824</v>
      </c>
      <c r="B47" s="207">
        <v>96557</v>
      </c>
      <c r="C47" s="208" t="s">
        <v>28</v>
      </c>
      <c r="D47" s="209" t="s">
        <v>53</v>
      </c>
      <c r="E47" s="210" t="s">
        <v>163</v>
      </c>
      <c r="F47" s="211">
        <v>84.5</v>
      </c>
      <c r="G47" s="313"/>
      <c r="H47" s="210" t="e">
        <f t="shared" si="4"/>
        <v>#VALUE!</v>
      </c>
      <c r="I47" s="210" t="e">
        <f t="shared" si="2"/>
        <v>#VALUE!</v>
      </c>
      <c r="J47" s="212" t="e">
        <f t="shared" si="5"/>
        <v>#VALUE!</v>
      </c>
      <c r="K47" s="2"/>
      <c r="L47" s="2"/>
      <c r="M47" s="2"/>
      <c r="N47" s="2"/>
      <c r="O47" s="2"/>
      <c r="P47" s="2"/>
      <c r="Q47" s="2"/>
      <c r="R47" s="2"/>
      <c r="S47" s="2"/>
    </row>
    <row r="48" spans="1:19" outlineLevel="1" x14ac:dyDescent="0.2">
      <c r="A48" s="207" t="s">
        <v>825</v>
      </c>
      <c r="B48" s="207">
        <v>100574</v>
      </c>
      <c r="C48" s="208" t="s">
        <v>28</v>
      </c>
      <c r="D48" s="209" t="s">
        <v>184</v>
      </c>
      <c r="E48" s="210" t="s">
        <v>163</v>
      </c>
      <c r="F48" s="211">
        <v>355.64</v>
      </c>
      <c r="G48" s="313"/>
      <c r="H48" s="210" t="e">
        <f t="shared" si="4"/>
        <v>#VALUE!</v>
      </c>
      <c r="I48" s="210" t="e">
        <f t="shared" si="2"/>
        <v>#VALUE!</v>
      </c>
      <c r="J48" s="212" t="e">
        <f t="shared" si="5"/>
        <v>#VALUE!</v>
      </c>
      <c r="K48" s="2"/>
      <c r="L48" s="2"/>
      <c r="M48" s="2"/>
      <c r="N48" s="2"/>
      <c r="O48" s="2"/>
      <c r="P48" s="2"/>
      <c r="Q48" s="2"/>
      <c r="R48" s="2"/>
      <c r="S48" s="2"/>
    </row>
    <row r="49" spans="1:19" ht="25.5" outlineLevel="1" x14ac:dyDescent="0.2">
      <c r="A49" s="207" t="s">
        <v>826</v>
      </c>
      <c r="B49" s="207">
        <v>93382</v>
      </c>
      <c r="C49" s="208" t="s">
        <v>28</v>
      </c>
      <c r="D49" s="209" t="s">
        <v>114</v>
      </c>
      <c r="E49" s="210" t="s">
        <v>163</v>
      </c>
      <c r="F49" s="211">
        <v>458.17</v>
      </c>
      <c r="G49" s="313"/>
      <c r="H49" s="210" t="e">
        <f t="shared" si="4"/>
        <v>#VALUE!</v>
      </c>
      <c r="I49" s="210" t="e">
        <f t="shared" si="2"/>
        <v>#VALUE!</v>
      </c>
      <c r="J49" s="212" t="e">
        <f t="shared" si="5"/>
        <v>#VALUE!</v>
      </c>
      <c r="K49" s="2"/>
      <c r="L49" s="2"/>
      <c r="M49" s="2"/>
      <c r="N49" s="2"/>
      <c r="O49" s="2"/>
      <c r="P49" s="2"/>
      <c r="Q49" s="2"/>
      <c r="R49" s="2"/>
      <c r="S49" s="2"/>
    </row>
    <row r="50" spans="1:19" ht="25.5" outlineLevel="1" x14ac:dyDescent="0.2">
      <c r="A50" s="207" t="s">
        <v>827</v>
      </c>
      <c r="B50" s="207">
        <v>98557</v>
      </c>
      <c r="C50" s="208" t="s">
        <v>28</v>
      </c>
      <c r="D50" s="209" t="s">
        <v>185</v>
      </c>
      <c r="E50" s="210" t="s">
        <v>147</v>
      </c>
      <c r="F50" s="211">
        <v>607.20000000000005</v>
      </c>
      <c r="G50" s="313"/>
      <c r="H50" s="210" t="e">
        <f t="shared" si="4"/>
        <v>#VALUE!</v>
      </c>
      <c r="I50" s="210" t="e">
        <f t="shared" si="2"/>
        <v>#VALUE!</v>
      </c>
      <c r="J50" s="212" t="e">
        <f t="shared" si="5"/>
        <v>#VALUE!</v>
      </c>
      <c r="K50" s="2"/>
      <c r="L50" s="2"/>
      <c r="M50" s="2"/>
      <c r="N50" s="2"/>
      <c r="O50" s="2"/>
      <c r="P50" s="2"/>
      <c r="Q50" s="2"/>
      <c r="R50" s="2"/>
      <c r="S50" s="2"/>
    </row>
    <row r="51" spans="1:19" ht="13.5" outlineLevel="1" thickBot="1" x14ac:dyDescent="0.25">
      <c r="A51" s="207" t="s">
        <v>828</v>
      </c>
      <c r="B51" s="214">
        <v>128</v>
      </c>
      <c r="C51" s="215" t="s">
        <v>152</v>
      </c>
      <c r="D51" s="216" t="s">
        <v>186</v>
      </c>
      <c r="E51" s="217" t="s">
        <v>163</v>
      </c>
      <c r="F51" s="218">
        <v>84.5</v>
      </c>
      <c r="G51" s="314"/>
      <c r="H51" s="210" t="e">
        <f t="shared" si="4"/>
        <v>#VALUE!</v>
      </c>
      <c r="I51" s="217" t="e">
        <f t="shared" si="2"/>
        <v>#VALUE!</v>
      </c>
      <c r="J51" s="219" t="e">
        <f t="shared" si="5"/>
        <v>#VALUE!</v>
      </c>
      <c r="K51" s="2"/>
      <c r="L51" s="2"/>
      <c r="M51" s="2"/>
      <c r="N51" s="2"/>
      <c r="O51" s="2"/>
      <c r="P51" s="2"/>
      <c r="Q51" s="2"/>
      <c r="R51" s="2"/>
      <c r="S51" s="2"/>
    </row>
    <row r="52" spans="1:19" ht="15.75" outlineLevel="1" thickBot="1" x14ac:dyDescent="0.25">
      <c r="A52" s="194">
        <v>3</v>
      </c>
      <c r="B52" s="195"/>
      <c r="C52" s="196"/>
      <c r="D52" s="197" t="s">
        <v>187</v>
      </c>
      <c r="E52" s="198" t="e">
        <f>E53+E61+E72+E84</f>
        <v>#VALUE!</v>
      </c>
      <c r="F52" s="198"/>
      <c r="G52" s="198"/>
      <c r="H52" s="198"/>
      <c r="I52" s="198"/>
      <c r="J52" s="199" t="e">
        <f>E52/$G$525</f>
        <v>#VALUE!</v>
      </c>
      <c r="K52" s="2"/>
      <c r="L52" s="2"/>
      <c r="M52" s="2"/>
      <c r="N52" s="2"/>
      <c r="O52" s="2"/>
      <c r="P52" s="2"/>
      <c r="Q52" s="2"/>
      <c r="R52" s="2"/>
      <c r="S52" s="2"/>
    </row>
    <row r="53" spans="1:19" outlineLevel="1" x14ac:dyDescent="0.2">
      <c r="A53" s="200" t="s">
        <v>829</v>
      </c>
      <c r="B53" s="201"/>
      <c r="C53" s="202"/>
      <c r="D53" s="203" t="s">
        <v>188</v>
      </c>
      <c r="E53" s="204" t="e">
        <f>SUM(I54:I60)</f>
        <v>#VALUE!</v>
      </c>
      <c r="F53" s="205"/>
      <c r="G53" s="205"/>
      <c r="H53" s="205"/>
      <c r="I53" s="201"/>
      <c r="J53" s="206" t="e">
        <f>E53/$G$525</f>
        <v>#VALUE!</v>
      </c>
      <c r="K53" s="2"/>
      <c r="L53" s="2"/>
      <c r="M53" s="2"/>
      <c r="N53" s="2"/>
      <c r="O53" s="2"/>
      <c r="P53" s="2"/>
      <c r="Q53" s="2"/>
      <c r="R53" s="2"/>
      <c r="S53" s="2"/>
    </row>
    <row r="54" spans="1:19" ht="38.25" outlineLevel="1" x14ac:dyDescent="0.2">
      <c r="A54" s="207" t="s">
        <v>830</v>
      </c>
      <c r="B54" s="207">
        <v>92423</v>
      </c>
      <c r="C54" s="208" t="s">
        <v>28</v>
      </c>
      <c r="D54" s="209" t="s">
        <v>189</v>
      </c>
      <c r="E54" s="210" t="s">
        <v>147</v>
      </c>
      <c r="F54" s="211">
        <v>344.2</v>
      </c>
      <c r="G54" s="313"/>
      <c r="H54" s="210" t="e">
        <f t="shared" ref="H54:H60" si="6">ROUND(G54*(1+$F$526),2)</f>
        <v>#VALUE!</v>
      </c>
      <c r="I54" s="210" t="e">
        <f t="shared" si="2"/>
        <v>#VALUE!</v>
      </c>
      <c r="J54" s="212" t="e">
        <f t="shared" ref="J54:J60" si="7">I54/$G$525</f>
        <v>#VALUE!</v>
      </c>
      <c r="K54" s="2"/>
      <c r="L54" s="2"/>
      <c r="M54" s="2"/>
      <c r="N54" s="2"/>
      <c r="O54" s="2"/>
      <c r="P54" s="2"/>
      <c r="Q54" s="2"/>
      <c r="R54" s="2"/>
      <c r="S54" s="2"/>
    </row>
    <row r="55" spans="1:19" ht="25.5" outlineLevel="1" x14ac:dyDescent="0.2">
      <c r="A55" s="207" t="s">
        <v>831</v>
      </c>
      <c r="B55" s="207">
        <v>92762</v>
      </c>
      <c r="C55" s="208" t="s">
        <v>28</v>
      </c>
      <c r="D55" s="209" t="s">
        <v>55</v>
      </c>
      <c r="E55" s="210" t="s">
        <v>17</v>
      </c>
      <c r="F55" s="211">
        <v>856.2</v>
      </c>
      <c r="G55" s="313"/>
      <c r="H55" s="210" t="e">
        <f t="shared" si="6"/>
        <v>#VALUE!</v>
      </c>
      <c r="I55" s="210" t="e">
        <f t="shared" si="2"/>
        <v>#VALUE!</v>
      </c>
      <c r="J55" s="212" t="e">
        <f t="shared" si="7"/>
        <v>#VALUE!</v>
      </c>
      <c r="K55" s="2"/>
      <c r="L55" s="2"/>
      <c r="M55" s="2"/>
      <c r="N55" s="2"/>
      <c r="O55" s="2"/>
      <c r="P55" s="2"/>
      <c r="Q55" s="2"/>
      <c r="R55" s="2"/>
      <c r="S55" s="2"/>
    </row>
    <row r="56" spans="1:19" ht="25.5" outlineLevel="1" x14ac:dyDescent="0.2">
      <c r="A56" s="207" t="s">
        <v>832</v>
      </c>
      <c r="B56" s="207">
        <v>92763</v>
      </c>
      <c r="C56" s="208" t="s">
        <v>28</v>
      </c>
      <c r="D56" s="209" t="s">
        <v>56</v>
      </c>
      <c r="E56" s="210" t="s">
        <v>17</v>
      </c>
      <c r="F56" s="211">
        <v>85.6</v>
      </c>
      <c r="G56" s="313"/>
      <c r="H56" s="210" t="e">
        <f t="shared" si="6"/>
        <v>#VALUE!</v>
      </c>
      <c r="I56" s="210" t="e">
        <f t="shared" si="2"/>
        <v>#VALUE!</v>
      </c>
      <c r="J56" s="212" t="e">
        <f t="shared" si="7"/>
        <v>#VALUE!</v>
      </c>
      <c r="K56" s="2"/>
      <c r="L56" s="2"/>
      <c r="M56" s="2"/>
      <c r="N56" s="2"/>
      <c r="O56" s="2"/>
      <c r="P56" s="2"/>
      <c r="Q56" s="2"/>
      <c r="R56" s="2"/>
      <c r="S56" s="2"/>
    </row>
    <row r="57" spans="1:19" ht="25.5" outlineLevel="1" x14ac:dyDescent="0.2">
      <c r="A57" s="207" t="s">
        <v>833</v>
      </c>
      <c r="B57" s="207">
        <v>92764</v>
      </c>
      <c r="C57" s="208" t="s">
        <v>28</v>
      </c>
      <c r="D57" s="209" t="s">
        <v>190</v>
      </c>
      <c r="E57" s="210" t="s">
        <v>17</v>
      </c>
      <c r="F57" s="211">
        <v>343.7</v>
      </c>
      <c r="G57" s="313"/>
      <c r="H57" s="210" t="e">
        <f t="shared" si="6"/>
        <v>#VALUE!</v>
      </c>
      <c r="I57" s="210" t="e">
        <f t="shared" si="2"/>
        <v>#VALUE!</v>
      </c>
      <c r="J57" s="212" t="e">
        <f t="shared" si="7"/>
        <v>#VALUE!</v>
      </c>
      <c r="K57" s="2"/>
      <c r="L57" s="2"/>
      <c r="M57" s="2"/>
      <c r="N57" s="2"/>
      <c r="O57" s="2"/>
      <c r="P57" s="2"/>
      <c r="Q57" s="2"/>
      <c r="R57" s="2"/>
      <c r="S57" s="2"/>
    </row>
    <row r="58" spans="1:19" ht="25.5" outlineLevel="1" x14ac:dyDescent="0.2">
      <c r="A58" s="207" t="s">
        <v>834</v>
      </c>
      <c r="B58" s="207">
        <v>92759</v>
      </c>
      <c r="C58" s="208" t="s">
        <v>28</v>
      </c>
      <c r="D58" s="209" t="s">
        <v>57</v>
      </c>
      <c r="E58" s="210" t="s">
        <v>17</v>
      </c>
      <c r="F58" s="211">
        <v>496.3</v>
      </c>
      <c r="G58" s="313"/>
      <c r="H58" s="210" t="e">
        <f t="shared" si="6"/>
        <v>#VALUE!</v>
      </c>
      <c r="I58" s="210" t="e">
        <f t="shared" si="2"/>
        <v>#VALUE!</v>
      </c>
      <c r="J58" s="212" t="e">
        <f t="shared" si="7"/>
        <v>#VALUE!</v>
      </c>
      <c r="K58" s="2"/>
      <c r="L58" s="2"/>
      <c r="M58" s="2"/>
      <c r="N58" s="2"/>
      <c r="O58" s="2"/>
      <c r="P58" s="2"/>
      <c r="Q58" s="2"/>
      <c r="R58" s="2"/>
      <c r="S58" s="2"/>
    </row>
    <row r="59" spans="1:19" ht="25.5" outlineLevel="1" x14ac:dyDescent="0.2">
      <c r="A59" s="207" t="s">
        <v>835</v>
      </c>
      <c r="B59" s="207" t="s">
        <v>191</v>
      </c>
      <c r="C59" s="208" t="s">
        <v>175</v>
      </c>
      <c r="D59" s="209" t="s">
        <v>192</v>
      </c>
      <c r="E59" s="210" t="s">
        <v>163</v>
      </c>
      <c r="F59" s="211">
        <v>22.3</v>
      </c>
      <c r="G59" s="258">
        <f>'Composições - LIC'!G21</f>
        <v>0</v>
      </c>
      <c r="H59" s="210" t="e">
        <f t="shared" si="6"/>
        <v>#VALUE!</v>
      </c>
      <c r="I59" s="210" t="e">
        <f t="shared" si="2"/>
        <v>#VALUE!</v>
      </c>
      <c r="J59" s="212" t="e">
        <f t="shared" si="7"/>
        <v>#VALUE!</v>
      </c>
      <c r="K59" s="2"/>
      <c r="L59" s="2"/>
      <c r="M59" s="2"/>
      <c r="N59" s="2"/>
      <c r="O59" s="2"/>
      <c r="P59" s="2"/>
      <c r="Q59" s="2"/>
      <c r="R59" s="2"/>
      <c r="S59" s="2"/>
    </row>
    <row r="60" spans="1:19" outlineLevel="1" x14ac:dyDescent="0.2">
      <c r="A60" s="207" t="s">
        <v>836</v>
      </c>
      <c r="B60" s="214">
        <v>128</v>
      </c>
      <c r="C60" s="215" t="s">
        <v>152</v>
      </c>
      <c r="D60" s="216" t="s">
        <v>186</v>
      </c>
      <c r="E60" s="217" t="s">
        <v>163</v>
      </c>
      <c r="F60" s="218">
        <v>22.3</v>
      </c>
      <c r="G60" s="314"/>
      <c r="H60" s="223" t="e">
        <f t="shared" si="6"/>
        <v>#VALUE!</v>
      </c>
      <c r="I60" s="217" t="e">
        <f t="shared" si="2"/>
        <v>#VALUE!</v>
      </c>
      <c r="J60" s="219" t="e">
        <f t="shared" si="7"/>
        <v>#VALUE!</v>
      </c>
      <c r="K60" s="2"/>
      <c r="L60" s="2"/>
      <c r="M60" s="2"/>
      <c r="N60" s="2"/>
      <c r="O60" s="2"/>
      <c r="P60" s="2"/>
      <c r="Q60" s="2"/>
      <c r="R60" s="2"/>
      <c r="S60" s="2"/>
    </row>
    <row r="61" spans="1:19" outlineLevel="1" x14ac:dyDescent="0.2">
      <c r="A61" s="200" t="s">
        <v>656</v>
      </c>
      <c r="B61" s="201"/>
      <c r="C61" s="202"/>
      <c r="D61" s="203" t="s">
        <v>193</v>
      </c>
      <c r="E61" s="204" t="e">
        <f>SUM(I62:I71)</f>
        <v>#VALUE!</v>
      </c>
      <c r="F61" s="205"/>
      <c r="G61" s="205"/>
      <c r="H61" s="241"/>
      <c r="I61" s="201"/>
      <c r="J61" s="206" t="e">
        <f>E61/$G$525</f>
        <v>#VALUE!</v>
      </c>
      <c r="K61" s="2"/>
      <c r="L61" s="2"/>
      <c r="M61" s="2"/>
      <c r="N61" s="2"/>
      <c r="O61" s="2"/>
      <c r="P61" s="2"/>
      <c r="Q61" s="2"/>
      <c r="R61" s="2"/>
      <c r="S61" s="2"/>
    </row>
    <row r="62" spans="1:19" ht="38.25" outlineLevel="1" x14ac:dyDescent="0.2">
      <c r="A62" s="207" t="s">
        <v>657</v>
      </c>
      <c r="B62" s="207">
        <v>92460</v>
      </c>
      <c r="C62" s="208" t="s">
        <v>28</v>
      </c>
      <c r="D62" s="209" t="s">
        <v>194</v>
      </c>
      <c r="E62" s="210" t="s">
        <v>147</v>
      </c>
      <c r="F62" s="211">
        <v>380.9</v>
      </c>
      <c r="G62" s="313"/>
      <c r="H62" s="210" t="e">
        <f t="shared" ref="H62:H71" si="8">ROUND(G62*(1+$F$526),2)</f>
        <v>#VALUE!</v>
      </c>
      <c r="I62" s="210" t="e">
        <f t="shared" si="2"/>
        <v>#VALUE!</v>
      </c>
      <c r="J62" s="212" t="e">
        <f t="shared" ref="J62:J71" si="9">I62/$G$525</f>
        <v>#VALUE!</v>
      </c>
      <c r="K62" s="2"/>
      <c r="L62" s="2"/>
      <c r="M62" s="2"/>
      <c r="N62" s="2"/>
      <c r="O62" s="2"/>
      <c r="P62" s="2"/>
      <c r="Q62" s="2"/>
      <c r="R62" s="2"/>
      <c r="S62" s="2"/>
    </row>
    <row r="63" spans="1:19" ht="25.5" outlineLevel="1" x14ac:dyDescent="0.2">
      <c r="A63" s="207" t="s">
        <v>685</v>
      </c>
      <c r="B63" s="207">
        <v>92760</v>
      </c>
      <c r="C63" s="208" t="s">
        <v>28</v>
      </c>
      <c r="D63" s="209" t="s">
        <v>59</v>
      </c>
      <c r="E63" s="210" t="s">
        <v>17</v>
      </c>
      <c r="F63" s="211">
        <v>384.8</v>
      </c>
      <c r="G63" s="313"/>
      <c r="H63" s="210" t="e">
        <f t="shared" si="8"/>
        <v>#VALUE!</v>
      </c>
      <c r="I63" s="210" t="e">
        <f t="shared" si="2"/>
        <v>#VALUE!</v>
      </c>
      <c r="J63" s="212" t="e">
        <f t="shared" si="9"/>
        <v>#VALUE!</v>
      </c>
      <c r="K63" s="2"/>
      <c r="L63" s="2"/>
      <c r="M63" s="2"/>
      <c r="N63" s="2"/>
      <c r="O63" s="2"/>
      <c r="P63" s="2"/>
      <c r="Q63" s="2"/>
      <c r="R63" s="2"/>
      <c r="S63" s="2"/>
    </row>
    <row r="64" spans="1:19" ht="25.5" outlineLevel="1" x14ac:dyDescent="0.2">
      <c r="A64" s="207" t="s">
        <v>686</v>
      </c>
      <c r="B64" s="207">
        <v>92761</v>
      </c>
      <c r="C64" s="208" t="s">
        <v>28</v>
      </c>
      <c r="D64" s="209" t="s">
        <v>58</v>
      </c>
      <c r="E64" s="210" t="s">
        <v>17</v>
      </c>
      <c r="F64" s="211">
        <v>113.6</v>
      </c>
      <c r="G64" s="313"/>
      <c r="H64" s="210" t="e">
        <f t="shared" si="8"/>
        <v>#VALUE!</v>
      </c>
      <c r="I64" s="210" t="e">
        <f t="shared" si="2"/>
        <v>#VALUE!</v>
      </c>
      <c r="J64" s="212" t="e">
        <f t="shared" si="9"/>
        <v>#VALUE!</v>
      </c>
      <c r="K64" s="2"/>
      <c r="L64" s="2"/>
      <c r="M64" s="2"/>
      <c r="N64" s="2"/>
      <c r="O64" s="2"/>
      <c r="P64" s="2"/>
      <c r="Q64" s="2"/>
      <c r="R64" s="2"/>
      <c r="S64" s="2"/>
    </row>
    <row r="65" spans="1:19" ht="25.5" outlineLevel="1" x14ac:dyDescent="0.2">
      <c r="A65" s="207" t="s">
        <v>837</v>
      </c>
      <c r="B65" s="207">
        <v>92762</v>
      </c>
      <c r="C65" s="208" t="s">
        <v>28</v>
      </c>
      <c r="D65" s="209" t="s">
        <v>55</v>
      </c>
      <c r="E65" s="210" t="s">
        <v>17</v>
      </c>
      <c r="F65" s="211">
        <v>930.4</v>
      </c>
      <c r="G65" s="313"/>
      <c r="H65" s="210" t="e">
        <f t="shared" si="8"/>
        <v>#VALUE!</v>
      </c>
      <c r="I65" s="210" t="e">
        <f t="shared" si="2"/>
        <v>#VALUE!</v>
      </c>
      <c r="J65" s="212" t="e">
        <f t="shared" si="9"/>
        <v>#VALUE!</v>
      </c>
      <c r="K65" s="2"/>
      <c r="L65" s="2"/>
      <c r="M65" s="2"/>
      <c r="N65" s="2"/>
      <c r="O65" s="2"/>
      <c r="P65" s="2"/>
      <c r="Q65" s="2"/>
      <c r="R65" s="2"/>
      <c r="S65" s="2"/>
    </row>
    <row r="66" spans="1:19" ht="25.5" outlineLevel="1" x14ac:dyDescent="0.2">
      <c r="A66" s="207" t="s">
        <v>838</v>
      </c>
      <c r="B66" s="207">
        <v>92763</v>
      </c>
      <c r="C66" s="208" t="s">
        <v>28</v>
      </c>
      <c r="D66" s="209" t="s">
        <v>56</v>
      </c>
      <c r="E66" s="210" t="s">
        <v>17</v>
      </c>
      <c r="F66" s="211">
        <v>745.5</v>
      </c>
      <c r="G66" s="313"/>
      <c r="H66" s="210" t="e">
        <f t="shared" si="8"/>
        <v>#VALUE!</v>
      </c>
      <c r="I66" s="210" t="e">
        <f t="shared" si="2"/>
        <v>#VALUE!</v>
      </c>
      <c r="J66" s="212" t="e">
        <f t="shared" si="9"/>
        <v>#VALUE!</v>
      </c>
      <c r="K66" s="2"/>
      <c r="L66" s="2"/>
      <c r="M66" s="2"/>
      <c r="N66" s="2"/>
      <c r="O66" s="2"/>
      <c r="P66" s="2"/>
      <c r="Q66" s="2"/>
      <c r="R66" s="2"/>
      <c r="S66" s="2"/>
    </row>
    <row r="67" spans="1:19" ht="25.5" outlineLevel="1" x14ac:dyDescent="0.2">
      <c r="A67" s="207" t="s">
        <v>839</v>
      </c>
      <c r="B67" s="207">
        <v>92764</v>
      </c>
      <c r="C67" s="208" t="s">
        <v>28</v>
      </c>
      <c r="D67" s="209" t="s">
        <v>190</v>
      </c>
      <c r="E67" s="210" t="s">
        <v>17</v>
      </c>
      <c r="F67" s="211">
        <v>323.5</v>
      </c>
      <c r="G67" s="313"/>
      <c r="H67" s="210" t="e">
        <f t="shared" si="8"/>
        <v>#VALUE!</v>
      </c>
      <c r="I67" s="210" t="e">
        <f t="shared" si="2"/>
        <v>#VALUE!</v>
      </c>
      <c r="J67" s="212" t="e">
        <f t="shared" si="9"/>
        <v>#VALUE!</v>
      </c>
      <c r="K67" s="2"/>
      <c r="L67" s="2"/>
      <c r="M67" s="2"/>
      <c r="N67" s="2"/>
      <c r="O67" s="2"/>
      <c r="P67" s="2"/>
      <c r="Q67" s="2"/>
      <c r="R67" s="2"/>
      <c r="S67" s="2"/>
    </row>
    <row r="68" spans="1:19" ht="25.5" outlineLevel="1" x14ac:dyDescent="0.2">
      <c r="A68" s="207" t="s">
        <v>840</v>
      </c>
      <c r="B68" s="207">
        <v>92765</v>
      </c>
      <c r="C68" s="208" t="s">
        <v>28</v>
      </c>
      <c r="D68" s="209" t="s">
        <v>195</v>
      </c>
      <c r="E68" s="210" t="s">
        <v>17</v>
      </c>
      <c r="F68" s="211">
        <v>53.2</v>
      </c>
      <c r="G68" s="313"/>
      <c r="H68" s="210" t="e">
        <f t="shared" si="8"/>
        <v>#VALUE!</v>
      </c>
      <c r="I68" s="210" t="e">
        <f t="shared" si="2"/>
        <v>#VALUE!</v>
      </c>
      <c r="J68" s="212" t="e">
        <f t="shared" si="9"/>
        <v>#VALUE!</v>
      </c>
      <c r="K68" s="2"/>
      <c r="L68" s="2"/>
      <c r="M68" s="2"/>
      <c r="N68" s="2"/>
      <c r="O68" s="2"/>
      <c r="P68" s="2"/>
      <c r="Q68" s="2"/>
      <c r="R68" s="2"/>
      <c r="S68" s="2"/>
    </row>
    <row r="69" spans="1:19" ht="25.5" outlineLevel="1" x14ac:dyDescent="0.2">
      <c r="A69" s="207" t="s">
        <v>841</v>
      </c>
      <c r="B69" s="207">
        <v>92759</v>
      </c>
      <c r="C69" s="208" t="s">
        <v>28</v>
      </c>
      <c r="D69" s="209" t="s">
        <v>57</v>
      </c>
      <c r="E69" s="210" t="s">
        <v>17</v>
      </c>
      <c r="F69" s="211">
        <v>582.4</v>
      </c>
      <c r="G69" s="313"/>
      <c r="H69" s="210" t="e">
        <f t="shared" si="8"/>
        <v>#VALUE!</v>
      </c>
      <c r="I69" s="210" t="e">
        <f t="shared" si="2"/>
        <v>#VALUE!</v>
      </c>
      <c r="J69" s="212" t="e">
        <f t="shared" si="9"/>
        <v>#VALUE!</v>
      </c>
      <c r="K69" s="2"/>
      <c r="L69" s="2"/>
      <c r="M69" s="2"/>
      <c r="N69" s="2"/>
      <c r="O69" s="2"/>
      <c r="P69" s="2"/>
      <c r="Q69" s="2"/>
      <c r="R69" s="2"/>
      <c r="S69" s="2"/>
    </row>
    <row r="70" spans="1:19" ht="38.25" outlineLevel="1" x14ac:dyDescent="0.2">
      <c r="A70" s="207" t="s">
        <v>842</v>
      </c>
      <c r="B70" s="207" t="s">
        <v>196</v>
      </c>
      <c r="C70" s="208" t="s">
        <v>175</v>
      </c>
      <c r="D70" s="209" t="s">
        <v>197</v>
      </c>
      <c r="E70" s="210" t="s">
        <v>163</v>
      </c>
      <c r="F70" s="211">
        <v>41.1</v>
      </c>
      <c r="G70" s="258">
        <f>'Composições - LIC'!G31</f>
        <v>0</v>
      </c>
      <c r="H70" s="210" t="e">
        <f t="shared" si="8"/>
        <v>#VALUE!</v>
      </c>
      <c r="I70" s="210" t="e">
        <f t="shared" si="2"/>
        <v>#VALUE!</v>
      </c>
      <c r="J70" s="212" t="e">
        <f t="shared" si="9"/>
        <v>#VALUE!</v>
      </c>
      <c r="K70" s="2"/>
      <c r="L70" s="2"/>
      <c r="M70" s="2"/>
      <c r="N70" s="2"/>
      <c r="O70" s="2"/>
      <c r="P70" s="2"/>
      <c r="Q70" s="2"/>
      <c r="R70" s="2"/>
      <c r="S70" s="2"/>
    </row>
    <row r="71" spans="1:19" outlineLevel="1" x14ac:dyDescent="0.2">
      <c r="A71" s="207" t="s">
        <v>843</v>
      </c>
      <c r="B71" s="214">
        <v>128</v>
      </c>
      <c r="C71" s="215" t="s">
        <v>152</v>
      </c>
      <c r="D71" s="216" t="s">
        <v>186</v>
      </c>
      <c r="E71" s="217" t="s">
        <v>163</v>
      </c>
      <c r="F71" s="218">
        <v>41.1</v>
      </c>
      <c r="G71" s="314"/>
      <c r="H71" s="223" t="e">
        <f t="shared" si="8"/>
        <v>#VALUE!</v>
      </c>
      <c r="I71" s="217" t="e">
        <f t="shared" si="2"/>
        <v>#VALUE!</v>
      </c>
      <c r="J71" s="219" t="e">
        <f t="shared" si="9"/>
        <v>#VALUE!</v>
      </c>
      <c r="K71" s="2"/>
      <c r="L71" s="2"/>
      <c r="M71" s="2"/>
      <c r="N71" s="2"/>
      <c r="O71" s="2"/>
      <c r="P71" s="2"/>
      <c r="Q71" s="2"/>
      <c r="R71" s="2"/>
      <c r="S71" s="2"/>
    </row>
    <row r="72" spans="1:19" outlineLevel="1" x14ac:dyDescent="0.2">
      <c r="A72" s="200" t="s">
        <v>844</v>
      </c>
      <c r="B72" s="201"/>
      <c r="C72" s="202"/>
      <c r="D72" s="203" t="s">
        <v>198</v>
      </c>
      <c r="E72" s="204" t="e">
        <f>SUM(I73:I83)</f>
        <v>#VALUE!</v>
      </c>
      <c r="F72" s="205"/>
      <c r="G72" s="205"/>
      <c r="H72" s="241"/>
      <c r="I72" s="201"/>
      <c r="J72" s="206" t="e">
        <f>E72/$G$525</f>
        <v>#VALUE!</v>
      </c>
      <c r="K72" s="2"/>
      <c r="L72" s="2"/>
      <c r="M72" s="2"/>
      <c r="N72" s="2"/>
      <c r="O72" s="2"/>
      <c r="P72" s="2"/>
      <c r="Q72" s="2"/>
      <c r="R72" s="2"/>
      <c r="S72" s="2"/>
    </row>
    <row r="73" spans="1:19" ht="25.5" outlineLevel="1" x14ac:dyDescent="0.2">
      <c r="A73" s="207" t="s">
        <v>845</v>
      </c>
      <c r="B73" s="207">
        <v>92515</v>
      </c>
      <c r="C73" s="208" t="s">
        <v>28</v>
      </c>
      <c r="D73" s="209" t="s">
        <v>199</v>
      </c>
      <c r="E73" s="210" t="s">
        <v>147</v>
      </c>
      <c r="F73" s="211">
        <v>58.5</v>
      </c>
      <c r="G73" s="313"/>
      <c r="H73" s="210" t="e">
        <f t="shared" ref="H73:H83" si="10">ROUND(G73*(1+$F$526),2)</f>
        <v>#VALUE!</v>
      </c>
      <c r="I73" s="210" t="e">
        <f t="shared" si="2"/>
        <v>#VALUE!</v>
      </c>
      <c r="J73" s="212" t="e">
        <f t="shared" ref="J73:J83" si="11">I73/$G$525</f>
        <v>#VALUE!</v>
      </c>
      <c r="K73" s="2"/>
      <c r="L73" s="2"/>
      <c r="M73" s="2"/>
      <c r="N73" s="2"/>
      <c r="O73" s="2"/>
      <c r="P73" s="2"/>
      <c r="Q73" s="2"/>
      <c r="R73" s="2"/>
      <c r="S73" s="2"/>
    </row>
    <row r="74" spans="1:19" ht="25.5" outlineLevel="1" x14ac:dyDescent="0.2">
      <c r="A74" s="207" t="s">
        <v>846</v>
      </c>
      <c r="B74" s="207">
        <v>92768</v>
      </c>
      <c r="C74" s="208" t="s">
        <v>28</v>
      </c>
      <c r="D74" s="209" t="s">
        <v>200</v>
      </c>
      <c r="E74" s="210" t="s">
        <v>17</v>
      </c>
      <c r="F74" s="211">
        <v>458.5</v>
      </c>
      <c r="G74" s="313"/>
      <c r="H74" s="210" t="e">
        <f t="shared" si="10"/>
        <v>#VALUE!</v>
      </c>
      <c r="I74" s="210" t="e">
        <f t="shared" si="2"/>
        <v>#VALUE!</v>
      </c>
      <c r="J74" s="212" t="e">
        <f t="shared" si="11"/>
        <v>#VALUE!</v>
      </c>
      <c r="K74" s="2"/>
      <c r="L74" s="2"/>
      <c r="M74" s="2"/>
      <c r="N74" s="2"/>
      <c r="O74" s="2"/>
      <c r="P74" s="2"/>
      <c r="Q74" s="2"/>
      <c r="R74" s="2"/>
      <c r="S74" s="2"/>
    </row>
    <row r="75" spans="1:19" ht="25.5" outlineLevel="1" x14ac:dyDescent="0.2">
      <c r="A75" s="207" t="s">
        <v>847</v>
      </c>
      <c r="B75" s="207">
        <v>92769</v>
      </c>
      <c r="C75" s="208" t="s">
        <v>28</v>
      </c>
      <c r="D75" s="209" t="s">
        <v>201</v>
      </c>
      <c r="E75" s="210" t="s">
        <v>17</v>
      </c>
      <c r="F75" s="211">
        <v>373.1</v>
      </c>
      <c r="G75" s="313"/>
      <c r="H75" s="210" t="e">
        <f t="shared" si="10"/>
        <v>#VALUE!</v>
      </c>
      <c r="I75" s="210" t="e">
        <f t="shared" si="2"/>
        <v>#VALUE!</v>
      </c>
      <c r="J75" s="212" t="e">
        <f t="shared" si="11"/>
        <v>#VALUE!</v>
      </c>
      <c r="K75" s="2"/>
      <c r="L75" s="2"/>
      <c r="M75" s="2"/>
      <c r="N75" s="2"/>
      <c r="O75" s="2"/>
      <c r="P75" s="2"/>
      <c r="Q75" s="2"/>
      <c r="R75" s="2"/>
      <c r="S75" s="2"/>
    </row>
    <row r="76" spans="1:19" ht="25.5" outlineLevel="1" x14ac:dyDescent="0.2">
      <c r="A76" s="207" t="s">
        <v>848</v>
      </c>
      <c r="B76" s="207">
        <v>92770</v>
      </c>
      <c r="C76" s="208" t="s">
        <v>28</v>
      </c>
      <c r="D76" s="209" t="s">
        <v>202</v>
      </c>
      <c r="E76" s="210" t="s">
        <v>17</v>
      </c>
      <c r="F76" s="211">
        <v>605.6</v>
      </c>
      <c r="G76" s="313"/>
      <c r="H76" s="210" t="e">
        <f t="shared" si="10"/>
        <v>#VALUE!</v>
      </c>
      <c r="I76" s="210" t="e">
        <f t="shared" si="2"/>
        <v>#VALUE!</v>
      </c>
      <c r="J76" s="212" t="e">
        <f t="shared" si="11"/>
        <v>#VALUE!</v>
      </c>
      <c r="K76" s="2"/>
      <c r="L76" s="2"/>
      <c r="M76" s="2"/>
      <c r="N76" s="2"/>
      <c r="O76" s="2"/>
      <c r="P76" s="2"/>
      <c r="Q76" s="2"/>
      <c r="R76" s="2"/>
      <c r="S76" s="2"/>
    </row>
    <row r="77" spans="1:19" ht="25.5" outlineLevel="1" x14ac:dyDescent="0.2">
      <c r="A77" s="207" t="s">
        <v>849</v>
      </c>
      <c r="B77" s="207">
        <v>92771</v>
      </c>
      <c r="C77" s="208" t="s">
        <v>28</v>
      </c>
      <c r="D77" s="209" t="s">
        <v>203</v>
      </c>
      <c r="E77" s="210" t="s">
        <v>17</v>
      </c>
      <c r="F77" s="211">
        <v>73.599999999999994</v>
      </c>
      <c r="G77" s="313"/>
      <c r="H77" s="210" t="e">
        <f t="shared" si="10"/>
        <v>#VALUE!</v>
      </c>
      <c r="I77" s="210" t="e">
        <f t="shared" si="2"/>
        <v>#VALUE!</v>
      </c>
      <c r="J77" s="212" t="e">
        <f t="shared" si="11"/>
        <v>#VALUE!</v>
      </c>
      <c r="K77" s="2"/>
      <c r="L77" s="2"/>
      <c r="M77" s="2"/>
      <c r="N77" s="2"/>
      <c r="O77" s="2"/>
      <c r="P77" s="2"/>
      <c r="Q77" s="2"/>
      <c r="R77" s="2"/>
      <c r="S77" s="2"/>
    </row>
    <row r="78" spans="1:19" ht="25.5" outlineLevel="1" x14ac:dyDescent="0.2">
      <c r="A78" s="207" t="s">
        <v>850</v>
      </c>
      <c r="B78" s="207">
        <v>92773</v>
      </c>
      <c r="C78" s="208" t="s">
        <v>28</v>
      </c>
      <c r="D78" s="209" t="s">
        <v>204</v>
      </c>
      <c r="E78" s="210" t="s">
        <v>17</v>
      </c>
      <c r="F78" s="211">
        <v>38.4</v>
      </c>
      <c r="G78" s="313"/>
      <c r="H78" s="210" t="e">
        <f t="shared" si="10"/>
        <v>#VALUE!</v>
      </c>
      <c r="I78" s="210" t="e">
        <f t="shared" si="2"/>
        <v>#VALUE!</v>
      </c>
      <c r="J78" s="212" t="e">
        <f t="shared" si="11"/>
        <v>#VALUE!</v>
      </c>
      <c r="K78" s="2"/>
      <c r="L78" s="2"/>
      <c r="M78" s="2"/>
      <c r="N78" s="2"/>
      <c r="O78" s="2"/>
      <c r="P78" s="2"/>
      <c r="Q78" s="2"/>
      <c r="R78" s="2"/>
      <c r="S78" s="2"/>
    </row>
    <row r="79" spans="1:19" ht="38.25" outlineLevel="1" x14ac:dyDescent="0.2">
      <c r="A79" s="207" t="s">
        <v>851</v>
      </c>
      <c r="B79" s="207" t="s">
        <v>196</v>
      </c>
      <c r="C79" s="208" t="s">
        <v>175</v>
      </c>
      <c r="D79" s="209" t="s">
        <v>197</v>
      </c>
      <c r="E79" s="210" t="s">
        <v>163</v>
      </c>
      <c r="F79" s="211">
        <v>49.5</v>
      </c>
      <c r="G79" s="258">
        <f>'Composições - LIC'!G31</f>
        <v>0</v>
      </c>
      <c r="H79" s="210" t="e">
        <f t="shared" si="10"/>
        <v>#VALUE!</v>
      </c>
      <c r="I79" s="210" t="e">
        <f t="shared" si="2"/>
        <v>#VALUE!</v>
      </c>
      <c r="J79" s="212" t="e">
        <f t="shared" si="11"/>
        <v>#VALUE!</v>
      </c>
      <c r="K79" s="2"/>
      <c r="L79" s="2"/>
      <c r="M79" s="2"/>
      <c r="N79" s="2"/>
      <c r="O79" s="2"/>
      <c r="P79" s="2"/>
      <c r="Q79" s="2"/>
      <c r="R79" s="2"/>
      <c r="S79" s="2"/>
    </row>
    <row r="80" spans="1:19" outlineLevel="1" x14ac:dyDescent="0.2">
      <c r="A80" s="207" t="s">
        <v>852</v>
      </c>
      <c r="B80" s="207">
        <v>128</v>
      </c>
      <c r="C80" s="208" t="s">
        <v>152</v>
      </c>
      <c r="D80" s="209" t="s">
        <v>186</v>
      </c>
      <c r="E80" s="210" t="s">
        <v>163</v>
      </c>
      <c r="F80" s="211">
        <v>49.5</v>
      </c>
      <c r="G80" s="313"/>
      <c r="H80" s="210" t="e">
        <f t="shared" si="10"/>
        <v>#VALUE!</v>
      </c>
      <c r="I80" s="210" t="e">
        <f t="shared" si="2"/>
        <v>#VALUE!</v>
      </c>
      <c r="J80" s="212" t="e">
        <f t="shared" si="11"/>
        <v>#VALUE!</v>
      </c>
      <c r="K80" s="2"/>
      <c r="L80" s="2"/>
      <c r="M80" s="2"/>
      <c r="N80" s="2"/>
      <c r="O80" s="2"/>
      <c r="P80" s="2"/>
      <c r="Q80" s="2"/>
      <c r="R80" s="2"/>
      <c r="S80" s="2"/>
    </row>
    <row r="81" spans="1:19" ht="25.5" outlineLevel="1" x14ac:dyDescent="0.2">
      <c r="A81" s="207" t="s">
        <v>853</v>
      </c>
      <c r="B81" s="207" t="s">
        <v>205</v>
      </c>
      <c r="C81" s="208" t="s">
        <v>175</v>
      </c>
      <c r="D81" s="209" t="s">
        <v>206</v>
      </c>
      <c r="E81" s="210" t="s">
        <v>147</v>
      </c>
      <c r="F81" s="211">
        <v>43.5</v>
      </c>
      <c r="G81" s="258">
        <f>'Composições - LIC'!G41</f>
        <v>0</v>
      </c>
      <c r="H81" s="210" t="e">
        <f t="shared" si="10"/>
        <v>#VALUE!</v>
      </c>
      <c r="I81" s="210" t="e">
        <f t="shared" si="2"/>
        <v>#VALUE!</v>
      </c>
      <c r="J81" s="212" t="e">
        <f t="shared" si="11"/>
        <v>#VALUE!</v>
      </c>
      <c r="K81" s="2"/>
      <c r="L81" s="2"/>
      <c r="M81" s="2"/>
      <c r="N81" s="2"/>
      <c r="O81" s="2"/>
      <c r="P81" s="2"/>
      <c r="Q81" s="2"/>
      <c r="R81" s="2"/>
      <c r="S81" s="2"/>
    </row>
    <row r="82" spans="1:19" ht="25.5" outlineLevel="1" x14ac:dyDescent="0.2">
      <c r="A82" s="207" t="s">
        <v>854</v>
      </c>
      <c r="B82" s="207" t="s">
        <v>207</v>
      </c>
      <c r="C82" s="208" t="s">
        <v>175</v>
      </c>
      <c r="D82" s="209" t="s">
        <v>208</v>
      </c>
      <c r="E82" s="210" t="s">
        <v>147</v>
      </c>
      <c r="F82" s="211">
        <v>508.13</v>
      </c>
      <c r="G82" s="258">
        <f>'Composições - LIC'!G48</f>
        <v>0</v>
      </c>
      <c r="H82" s="210" t="e">
        <f t="shared" si="10"/>
        <v>#VALUE!</v>
      </c>
      <c r="I82" s="210" t="e">
        <f t="shared" si="2"/>
        <v>#VALUE!</v>
      </c>
      <c r="J82" s="212" t="e">
        <f t="shared" si="11"/>
        <v>#VALUE!</v>
      </c>
      <c r="K82" s="2"/>
      <c r="L82" s="2"/>
      <c r="M82" s="2"/>
      <c r="N82" s="2"/>
      <c r="O82" s="2"/>
      <c r="P82" s="2"/>
      <c r="Q82" s="2"/>
      <c r="R82" s="2"/>
      <c r="S82" s="2"/>
    </row>
    <row r="83" spans="1:19" ht="25.5" x14ac:dyDescent="0.2">
      <c r="A83" s="207" t="s">
        <v>855</v>
      </c>
      <c r="B83" s="214">
        <v>101792</v>
      </c>
      <c r="C83" s="215" t="s">
        <v>28</v>
      </c>
      <c r="D83" s="216" t="s">
        <v>209</v>
      </c>
      <c r="E83" s="217" t="s">
        <v>163</v>
      </c>
      <c r="F83" s="218">
        <v>2003.55</v>
      </c>
      <c r="G83" s="314"/>
      <c r="H83" s="217" t="e">
        <f t="shared" si="10"/>
        <v>#VALUE!</v>
      </c>
      <c r="I83" s="217" t="e">
        <f t="shared" si="2"/>
        <v>#VALUE!</v>
      </c>
      <c r="J83" s="219" t="e">
        <f t="shared" si="11"/>
        <v>#VALUE!</v>
      </c>
      <c r="K83" s="2"/>
      <c r="L83" s="2"/>
      <c r="M83" s="2"/>
      <c r="N83" s="2"/>
      <c r="O83" s="2"/>
      <c r="P83" s="2"/>
      <c r="Q83" s="2"/>
      <c r="R83" s="2"/>
      <c r="S83" s="2"/>
    </row>
    <row r="84" spans="1:19" outlineLevel="1" x14ac:dyDescent="0.2">
      <c r="A84" s="200" t="s">
        <v>856</v>
      </c>
      <c r="B84" s="201"/>
      <c r="C84" s="202"/>
      <c r="D84" s="203" t="s">
        <v>210</v>
      </c>
      <c r="E84" s="204" t="e">
        <f>SUM(I85)</f>
        <v>#VALUE!</v>
      </c>
      <c r="F84" s="205"/>
      <c r="G84" s="205"/>
      <c r="H84" s="205"/>
      <c r="I84" s="201"/>
      <c r="J84" s="206" t="e">
        <f>E84/$G$525</f>
        <v>#VALUE!</v>
      </c>
      <c r="K84" s="2"/>
      <c r="L84" s="2"/>
      <c r="M84" s="2"/>
      <c r="N84" s="2"/>
      <c r="O84" s="2"/>
      <c r="P84" s="2"/>
      <c r="Q84" s="2"/>
      <c r="R84" s="2"/>
      <c r="S84" s="2"/>
    </row>
    <row r="85" spans="1:19" ht="26.25" outlineLevel="1" thickBot="1" x14ac:dyDescent="0.25">
      <c r="A85" s="207" t="s">
        <v>857</v>
      </c>
      <c r="B85" s="207">
        <v>97103</v>
      </c>
      <c r="C85" s="208" t="s">
        <v>28</v>
      </c>
      <c r="D85" s="209" t="s">
        <v>211</v>
      </c>
      <c r="E85" s="210" t="s">
        <v>147</v>
      </c>
      <c r="F85" s="211">
        <v>6.25</v>
      </c>
      <c r="G85" s="313"/>
      <c r="H85" s="210" t="e">
        <f>ROUND(G85*(1+$F$526),2)</f>
        <v>#VALUE!</v>
      </c>
      <c r="I85" s="210" t="e">
        <f t="shared" ref="I85:I148" si="12">ROUND(H85*F85,2)</f>
        <v>#VALUE!</v>
      </c>
      <c r="J85" s="212" t="e">
        <f>I85/$G$525</f>
        <v>#VALUE!</v>
      </c>
      <c r="K85" s="2"/>
      <c r="L85" s="2"/>
      <c r="M85" s="2"/>
      <c r="N85" s="2"/>
      <c r="O85" s="2"/>
      <c r="P85" s="2"/>
      <c r="Q85" s="2"/>
      <c r="R85" s="2"/>
      <c r="S85" s="2"/>
    </row>
    <row r="86" spans="1:19" ht="15.75" outlineLevel="1" thickBot="1" x14ac:dyDescent="0.25">
      <c r="A86" s="194">
        <v>4</v>
      </c>
      <c r="B86" s="195"/>
      <c r="C86" s="196"/>
      <c r="D86" s="197" t="s">
        <v>212</v>
      </c>
      <c r="E86" s="198" t="e">
        <f>E87+E94+E99</f>
        <v>#VALUE!</v>
      </c>
      <c r="F86" s="198"/>
      <c r="G86" s="198"/>
      <c r="H86" s="198"/>
      <c r="I86" s="198"/>
      <c r="J86" s="199" t="e">
        <f>E86/$G$525</f>
        <v>#VALUE!</v>
      </c>
      <c r="K86" s="2"/>
      <c r="L86" s="2"/>
      <c r="M86" s="2"/>
      <c r="N86" s="2"/>
      <c r="O86" s="2"/>
      <c r="P86" s="2"/>
      <c r="Q86" s="2"/>
      <c r="R86" s="2"/>
      <c r="S86" s="2"/>
    </row>
    <row r="87" spans="1:19" outlineLevel="1" x14ac:dyDescent="0.2">
      <c r="A87" s="200" t="s">
        <v>658</v>
      </c>
      <c r="B87" s="201"/>
      <c r="C87" s="202"/>
      <c r="D87" s="203" t="s">
        <v>134</v>
      </c>
      <c r="E87" s="204" t="e">
        <f>SUM(I87:I93)</f>
        <v>#VALUE!</v>
      </c>
      <c r="F87" s="205"/>
      <c r="G87" s="205"/>
      <c r="H87" s="205"/>
      <c r="I87" s="201"/>
      <c r="J87" s="206" t="e">
        <f>E87/$G$525</f>
        <v>#VALUE!</v>
      </c>
      <c r="K87" s="2"/>
      <c r="L87" s="2"/>
      <c r="M87" s="2"/>
      <c r="N87" s="2"/>
      <c r="O87" s="2"/>
      <c r="P87" s="2"/>
      <c r="Q87" s="2"/>
      <c r="R87" s="2"/>
      <c r="S87" s="2"/>
    </row>
    <row r="88" spans="1:19" ht="38.25" outlineLevel="1" x14ac:dyDescent="0.2">
      <c r="A88" s="207" t="s">
        <v>659</v>
      </c>
      <c r="B88" s="207">
        <v>103322</v>
      </c>
      <c r="C88" s="208" t="s">
        <v>28</v>
      </c>
      <c r="D88" s="209" t="s">
        <v>61</v>
      </c>
      <c r="E88" s="210" t="s">
        <v>147</v>
      </c>
      <c r="F88" s="211">
        <v>5.63</v>
      </c>
      <c r="G88" s="313"/>
      <c r="H88" s="210" t="e">
        <f t="shared" ref="H88:H93" si="13">ROUND(G88*(1+$F$526),2)</f>
        <v>#VALUE!</v>
      </c>
      <c r="I88" s="210" t="e">
        <f t="shared" si="12"/>
        <v>#VALUE!</v>
      </c>
      <c r="J88" s="212" t="e">
        <f t="shared" ref="J88:J93" si="14">I88/$G$525</f>
        <v>#VALUE!</v>
      </c>
      <c r="K88" s="2"/>
      <c r="L88" s="2"/>
      <c r="M88" s="2"/>
      <c r="N88" s="2"/>
      <c r="O88" s="2"/>
      <c r="P88" s="2"/>
      <c r="Q88" s="2"/>
      <c r="R88" s="2"/>
      <c r="S88" s="2"/>
    </row>
    <row r="89" spans="1:19" ht="38.25" outlineLevel="1" x14ac:dyDescent="0.2">
      <c r="A89" s="207" t="s">
        <v>660</v>
      </c>
      <c r="B89" s="207">
        <v>103324</v>
      </c>
      <c r="C89" s="208" t="s">
        <v>28</v>
      </c>
      <c r="D89" s="209" t="s">
        <v>62</v>
      </c>
      <c r="E89" s="210" t="s">
        <v>147</v>
      </c>
      <c r="F89" s="211">
        <v>1104.49</v>
      </c>
      <c r="G89" s="313"/>
      <c r="H89" s="210" t="e">
        <f t="shared" si="13"/>
        <v>#VALUE!</v>
      </c>
      <c r="I89" s="210" t="e">
        <f t="shared" si="12"/>
        <v>#VALUE!</v>
      </c>
      <c r="J89" s="212" t="e">
        <f t="shared" si="14"/>
        <v>#VALUE!</v>
      </c>
      <c r="K89" s="2"/>
      <c r="L89" s="2"/>
      <c r="M89" s="2"/>
      <c r="N89" s="2"/>
      <c r="O89" s="2"/>
      <c r="P89" s="2"/>
      <c r="Q89" s="2"/>
      <c r="R89" s="2"/>
      <c r="S89" s="2"/>
    </row>
    <row r="90" spans="1:19" ht="25.5" outlineLevel="1" x14ac:dyDescent="0.2">
      <c r="A90" s="207" t="s">
        <v>661</v>
      </c>
      <c r="B90" s="207">
        <v>10783</v>
      </c>
      <c r="C90" s="213" t="s">
        <v>145</v>
      </c>
      <c r="D90" s="209" t="s">
        <v>213</v>
      </c>
      <c r="E90" s="210" t="s">
        <v>147</v>
      </c>
      <c r="F90" s="211">
        <v>149.87</v>
      </c>
      <c r="G90" s="313"/>
      <c r="H90" s="210" t="e">
        <f t="shared" si="13"/>
        <v>#VALUE!</v>
      </c>
      <c r="I90" s="210" t="e">
        <f t="shared" si="12"/>
        <v>#VALUE!</v>
      </c>
      <c r="J90" s="212" t="e">
        <f t="shared" si="14"/>
        <v>#VALUE!</v>
      </c>
      <c r="K90" s="2"/>
      <c r="L90" s="2"/>
      <c r="M90" s="2"/>
      <c r="N90" s="2"/>
      <c r="O90" s="2"/>
      <c r="P90" s="2"/>
      <c r="Q90" s="2"/>
      <c r="R90" s="2"/>
      <c r="S90" s="2"/>
    </row>
    <row r="91" spans="1:19" ht="25.5" outlineLevel="1" x14ac:dyDescent="0.2">
      <c r="A91" s="207" t="s">
        <v>662</v>
      </c>
      <c r="B91" s="207">
        <v>93191</v>
      </c>
      <c r="C91" s="208" t="s">
        <v>28</v>
      </c>
      <c r="D91" s="209" t="s">
        <v>214</v>
      </c>
      <c r="E91" s="210" t="s">
        <v>32</v>
      </c>
      <c r="F91" s="211">
        <v>176.1</v>
      </c>
      <c r="G91" s="313"/>
      <c r="H91" s="210" t="e">
        <f t="shared" si="13"/>
        <v>#VALUE!</v>
      </c>
      <c r="I91" s="210" t="e">
        <f t="shared" si="12"/>
        <v>#VALUE!</v>
      </c>
      <c r="J91" s="212" t="e">
        <f t="shared" si="14"/>
        <v>#VALUE!</v>
      </c>
      <c r="K91" s="2"/>
      <c r="L91" s="2"/>
      <c r="M91" s="2"/>
      <c r="N91" s="2"/>
      <c r="O91" s="2"/>
      <c r="P91" s="2"/>
      <c r="Q91" s="2"/>
      <c r="R91" s="2"/>
      <c r="S91" s="2"/>
    </row>
    <row r="92" spans="1:19" ht="25.5" outlineLevel="1" x14ac:dyDescent="0.2">
      <c r="A92" s="207" t="s">
        <v>663</v>
      </c>
      <c r="B92" s="207">
        <v>93199</v>
      </c>
      <c r="C92" s="208" t="s">
        <v>28</v>
      </c>
      <c r="D92" s="209" t="s">
        <v>215</v>
      </c>
      <c r="E92" s="210" t="s">
        <v>32</v>
      </c>
      <c r="F92" s="211">
        <v>121.1</v>
      </c>
      <c r="G92" s="313"/>
      <c r="H92" s="210" t="e">
        <f t="shared" si="13"/>
        <v>#VALUE!</v>
      </c>
      <c r="I92" s="210" t="e">
        <f t="shared" si="12"/>
        <v>#VALUE!</v>
      </c>
      <c r="J92" s="212" t="e">
        <f t="shared" si="14"/>
        <v>#VALUE!</v>
      </c>
      <c r="K92" s="2"/>
      <c r="L92" s="2"/>
      <c r="M92" s="2"/>
      <c r="N92" s="2"/>
      <c r="O92" s="2"/>
      <c r="P92" s="2"/>
      <c r="Q92" s="2"/>
      <c r="R92" s="2"/>
      <c r="S92" s="2"/>
    </row>
    <row r="93" spans="1:19" ht="25.5" outlineLevel="1" x14ac:dyDescent="0.2">
      <c r="A93" s="207" t="s">
        <v>664</v>
      </c>
      <c r="B93" s="214">
        <v>93200</v>
      </c>
      <c r="C93" s="215" t="s">
        <v>28</v>
      </c>
      <c r="D93" s="216" t="s">
        <v>120</v>
      </c>
      <c r="E93" s="217" t="s">
        <v>32</v>
      </c>
      <c r="F93" s="218">
        <v>528.57000000000005</v>
      </c>
      <c r="G93" s="314"/>
      <c r="H93" s="217" t="e">
        <f t="shared" si="13"/>
        <v>#VALUE!</v>
      </c>
      <c r="I93" s="217" t="e">
        <f t="shared" si="12"/>
        <v>#VALUE!</v>
      </c>
      <c r="J93" s="219" t="e">
        <f t="shared" si="14"/>
        <v>#VALUE!</v>
      </c>
      <c r="K93" s="2"/>
      <c r="L93" s="2"/>
      <c r="M93" s="2"/>
      <c r="N93" s="2"/>
      <c r="O93" s="2"/>
      <c r="P93" s="2"/>
      <c r="Q93" s="2"/>
      <c r="R93" s="2"/>
      <c r="S93" s="2"/>
    </row>
    <row r="94" spans="1:19" outlineLevel="1" x14ac:dyDescent="0.2">
      <c r="A94" s="200" t="s">
        <v>665</v>
      </c>
      <c r="B94" s="201"/>
      <c r="C94" s="202"/>
      <c r="D94" s="203" t="s">
        <v>216</v>
      </c>
      <c r="E94" s="204" t="e">
        <f>SUM(I95:I98)</f>
        <v>#VALUE!</v>
      </c>
      <c r="F94" s="205"/>
      <c r="G94" s="205"/>
      <c r="H94" s="205"/>
      <c r="I94" s="201"/>
      <c r="J94" s="206" t="e">
        <f>E94/$G$525</f>
        <v>#VALUE!</v>
      </c>
      <c r="K94" s="2"/>
      <c r="L94" s="2"/>
      <c r="M94" s="2"/>
      <c r="N94" s="2"/>
      <c r="O94" s="2"/>
      <c r="P94" s="2"/>
      <c r="Q94" s="2"/>
      <c r="R94" s="2"/>
      <c r="S94" s="2"/>
    </row>
    <row r="95" spans="1:19" ht="51" outlineLevel="1" x14ac:dyDescent="0.2">
      <c r="A95" s="207" t="s">
        <v>666</v>
      </c>
      <c r="B95" s="207" t="s">
        <v>217</v>
      </c>
      <c r="C95" s="208" t="s">
        <v>175</v>
      </c>
      <c r="D95" s="209" t="s">
        <v>218</v>
      </c>
      <c r="E95" s="210" t="s">
        <v>147</v>
      </c>
      <c r="F95" s="211">
        <v>210.3</v>
      </c>
      <c r="G95" s="258">
        <f>'Composições - LIC'!G55</f>
        <v>0</v>
      </c>
      <c r="H95" s="210" t="e">
        <f>ROUND(G95*(1+$F$526),2)</f>
        <v>#VALUE!</v>
      </c>
      <c r="I95" s="210" t="e">
        <f t="shared" si="12"/>
        <v>#VALUE!</v>
      </c>
      <c r="J95" s="212" t="e">
        <f>I95/$G$525</f>
        <v>#VALUE!</v>
      </c>
      <c r="K95" s="2"/>
      <c r="L95" s="2"/>
      <c r="M95" s="2"/>
      <c r="N95" s="2"/>
      <c r="O95" s="2"/>
      <c r="P95" s="2"/>
      <c r="Q95" s="2"/>
      <c r="R95" s="2"/>
      <c r="S95" s="2"/>
    </row>
    <row r="96" spans="1:19" ht="51" outlineLevel="1" x14ac:dyDescent="0.2">
      <c r="A96" s="207" t="s">
        <v>667</v>
      </c>
      <c r="B96" s="207" t="s">
        <v>219</v>
      </c>
      <c r="C96" s="208" t="s">
        <v>175</v>
      </c>
      <c r="D96" s="209" t="s">
        <v>220</v>
      </c>
      <c r="E96" s="210" t="s">
        <v>147</v>
      </c>
      <c r="F96" s="211">
        <v>296.95</v>
      </c>
      <c r="G96" s="258">
        <f>'Composições - LIC'!G70</f>
        <v>0</v>
      </c>
      <c r="H96" s="210" t="e">
        <f>ROUND(G96*(1+$F$526),2)</f>
        <v>#VALUE!</v>
      </c>
      <c r="I96" s="210" t="e">
        <f t="shared" si="12"/>
        <v>#VALUE!</v>
      </c>
      <c r="J96" s="212" t="e">
        <f>I96/$G$525</f>
        <v>#VALUE!</v>
      </c>
      <c r="K96" s="2"/>
      <c r="L96" s="2"/>
      <c r="M96" s="2"/>
      <c r="N96" s="2"/>
      <c r="O96" s="2"/>
      <c r="P96" s="2"/>
      <c r="Q96" s="2"/>
      <c r="R96" s="2"/>
      <c r="S96" s="2"/>
    </row>
    <row r="97" spans="1:19" ht="51" outlineLevel="1" x14ac:dyDescent="0.2">
      <c r="A97" s="207" t="s">
        <v>668</v>
      </c>
      <c r="B97" s="207" t="s">
        <v>221</v>
      </c>
      <c r="C97" s="208" t="s">
        <v>175</v>
      </c>
      <c r="D97" s="209" t="s">
        <v>222</v>
      </c>
      <c r="E97" s="210" t="s">
        <v>147</v>
      </c>
      <c r="F97" s="211">
        <v>72.989999999999995</v>
      </c>
      <c r="G97" s="258">
        <f>'Composições - LIC'!G86</f>
        <v>0</v>
      </c>
      <c r="H97" s="210" t="e">
        <f>ROUND(G97*(1+$F$526),2)</f>
        <v>#VALUE!</v>
      </c>
      <c r="I97" s="210" t="e">
        <f t="shared" si="12"/>
        <v>#VALUE!</v>
      </c>
      <c r="J97" s="212" t="e">
        <f>I97/$G$525</f>
        <v>#VALUE!</v>
      </c>
      <c r="K97" s="2"/>
      <c r="L97" s="2"/>
      <c r="M97" s="2"/>
      <c r="N97" s="2"/>
      <c r="O97" s="2"/>
      <c r="P97" s="2"/>
      <c r="Q97" s="2"/>
      <c r="R97" s="2"/>
      <c r="S97" s="2"/>
    </row>
    <row r="98" spans="1:19" outlineLevel="1" x14ac:dyDescent="0.2">
      <c r="A98" s="207" t="s">
        <v>669</v>
      </c>
      <c r="B98" s="220">
        <v>96374</v>
      </c>
      <c r="C98" s="221" t="s">
        <v>28</v>
      </c>
      <c r="D98" s="242" t="s">
        <v>223</v>
      </c>
      <c r="E98" s="223" t="s">
        <v>32</v>
      </c>
      <c r="F98" s="224">
        <v>174.07</v>
      </c>
      <c r="G98" s="315"/>
      <c r="H98" s="210" t="e">
        <f>ROUND(G98*(1+$F$526),2)</f>
        <v>#VALUE!</v>
      </c>
      <c r="I98" s="223" t="e">
        <f t="shared" si="12"/>
        <v>#VALUE!</v>
      </c>
      <c r="J98" s="243" t="e">
        <f>I98/$G$525</f>
        <v>#VALUE!</v>
      </c>
      <c r="K98" s="2"/>
      <c r="L98" s="2"/>
      <c r="M98" s="2"/>
      <c r="N98" s="2"/>
      <c r="O98" s="2"/>
      <c r="P98" s="2"/>
      <c r="Q98" s="2"/>
      <c r="R98" s="2"/>
      <c r="S98" s="2"/>
    </row>
    <row r="99" spans="1:19" outlineLevel="1" x14ac:dyDescent="0.2">
      <c r="A99" s="227" t="s">
        <v>858</v>
      </c>
      <c r="B99" s="228"/>
      <c r="C99" s="229"/>
      <c r="D99" s="230" t="s">
        <v>63</v>
      </c>
      <c r="E99" s="231" t="e">
        <f>SUM(I99:I102)</f>
        <v>#VALUE!</v>
      </c>
      <c r="F99" s="232"/>
      <c r="G99" s="232"/>
      <c r="H99" s="232"/>
      <c r="I99" s="228"/>
      <c r="J99" s="233" t="e">
        <f>E99/$G$525</f>
        <v>#VALUE!</v>
      </c>
      <c r="K99" s="2"/>
      <c r="L99" s="2"/>
      <c r="M99" s="2"/>
      <c r="N99" s="2"/>
      <c r="O99" s="2"/>
      <c r="P99" s="2"/>
      <c r="Q99" s="2"/>
      <c r="R99" s="2"/>
      <c r="S99" s="2"/>
    </row>
    <row r="100" spans="1:19" ht="38.25" outlineLevel="1" x14ac:dyDescent="0.2">
      <c r="A100" s="207" t="s">
        <v>859</v>
      </c>
      <c r="B100" s="207">
        <v>102257</v>
      </c>
      <c r="C100" s="208" t="s">
        <v>28</v>
      </c>
      <c r="D100" s="209" t="s">
        <v>224</v>
      </c>
      <c r="E100" s="210" t="s">
        <v>147</v>
      </c>
      <c r="F100" s="244">
        <v>26.14</v>
      </c>
      <c r="G100" s="313"/>
      <c r="H100" s="210" t="e">
        <f>ROUND(G100*(1+$F$526),2)</f>
        <v>#VALUE!</v>
      </c>
      <c r="I100" s="210" t="e">
        <f t="shared" si="12"/>
        <v>#VALUE!</v>
      </c>
      <c r="J100" s="212" t="e">
        <f>I100/$G$525</f>
        <v>#VALUE!</v>
      </c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25.5" outlineLevel="1" x14ac:dyDescent="0.2">
      <c r="A101" s="207" t="s">
        <v>860</v>
      </c>
      <c r="B101" s="207">
        <v>4065</v>
      </c>
      <c r="C101" s="213" t="s">
        <v>145</v>
      </c>
      <c r="D101" s="209" t="s">
        <v>225</v>
      </c>
      <c r="E101" s="210" t="s">
        <v>147</v>
      </c>
      <c r="F101" s="211">
        <v>34.770000000000003</v>
      </c>
      <c r="G101" s="313"/>
      <c r="H101" s="210" t="e">
        <f>ROUND(G101*(1+$F$526),2)</f>
        <v>#VALUE!</v>
      </c>
      <c r="I101" s="210" t="e">
        <f t="shared" si="12"/>
        <v>#VALUE!</v>
      </c>
      <c r="J101" s="212" t="e">
        <f>I101/$G$525</f>
        <v>#VALUE!</v>
      </c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3.5" outlineLevel="1" thickBot="1" x14ac:dyDescent="0.25">
      <c r="A102" s="207" t="s">
        <v>861</v>
      </c>
      <c r="B102" s="214">
        <v>120220</v>
      </c>
      <c r="C102" s="215" t="s">
        <v>152</v>
      </c>
      <c r="D102" s="216" t="s">
        <v>226</v>
      </c>
      <c r="E102" s="217" t="s">
        <v>147</v>
      </c>
      <c r="F102" s="218">
        <v>4.5599999999999996</v>
      </c>
      <c r="G102" s="314"/>
      <c r="H102" s="210" t="e">
        <f>ROUND(G102*(1+$F$526),2)</f>
        <v>#VALUE!</v>
      </c>
      <c r="I102" s="217" t="e">
        <f t="shared" si="12"/>
        <v>#VALUE!</v>
      </c>
      <c r="J102" s="219" t="e">
        <f>I102/$G$525</f>
        <v>#VALUE!</v>
      </c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5.75" outlineLevel="1" thickBot="1" x14ac:dyDescent="0.25">
      <c r="A103" s="194">
        <v>5</v>
      </c>
      <c r="B103" s="195"/>
      <c r="C103" s="196"/>
      <c r="D103" s="197" t="s">
        <v>133</v>
      </c>
      <c r="E103" s="198" t="e">
        <f>E104+E108+E111</f>
        <v>#VALUE!</v>
      </c>
      <c r="F103" s="198"/>
      <c r="G103" s="198"/>
      <c r="H103" s="198"/>
      <c r="I103" s="198"/>
      <c r="J103" s="199" t="e">
        <f>E103/$G$525</f>
        <v>#VALUE!</v>
      </c>
      <c r="K103" s="2"/>
      <c r="L103" s="2"/>
      <c r="M103" s="2"/>
      <c r="N103" s="2"/>
      <c r="O103" s="2"/>
      <c r="P103" s="2"/>
      <c r="Q103" s="2"/>
      <c r="R103" s="2"/>
      <c r="S103" s="2"/>
    </row>
    <row r="104" spans="1:19" outlineLevel="1" x14ac:dyDescent="0.2">
      <c r="A104" s="200" t="s">
        <v>670</v>
      </c>
      <c r="B104" s="201"/>
      <c r="C104" s="202"/>
      <c r="D104" s="203" t="s">
        <v>187</v>
      </c>
      <c r="E104" s="204" t="e">
        <f>SUM(I104:I107)</f>
        <v>#VALUE!</v>
      </c>
      <c r="F104" s="205"/>
      <c r="G104" s="205"/>
      <c r="H104" s="205"/>
      <c r="I104" s="201"/>
      <c r="J104" s="206" t="e">
        <f>E104/$G$525</f>
        <v>#VALUE!</v>
      </c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51" outlineLevel="1" x14ac:dyDescent="0.2">
      <c r="A105" s="207" t="s">
        <v>671</v>
      </c>
      <c r="B105" s="207">
        <v>100776</v>
      </c>
      <c r="C105" s="208" t="s">
        <v>813</v>
      </c>
      <c r="D105" s="209" t="s">
        <v>227</v>
      </c>
      <c r="E105" s="210" t="s">
        <v>17</v>
      </c>
      <c r="F105" s="211">
        <v>910.26</v>
      </c>
      <c r="G105" s="258">
        <f>'Composições - LIC'!G151</f>
        <v>0</v>
      </c>
      <c r="H105" s="210" t="e">
        <f>ROUND(G105*(1+$F$526),2)</f>
        <v>#VALUE!</v>
      </c>
      <c r="I105" s="210" t="e">
        <f t="shared" si="12"/>
        <v>#VALUE!</v>
      </c>
      <c r="J105" s="212" t="e">
        <f>I105/$G$525</f>
        <v>#VALUE!</v>
      </c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51" outlineLevel="1" x14ac:dyDescent="0.2">
      <c r="A106" s="207" t="s">
        <v>672</v>
      </c>
      <c r="B106" s="207">
        <v>100383</v>
      </c>
      <c r="C106" s="208" t="s">
        <v>28</v>
      </c>
      <c r="D106" s="209" t="s">
        <v>228</v>
      </c>
      <c r="E106" s="210" t="s">
        <v>147</v>
      </c>
      <c r="F106" s="211">
        <v>613.75</v>
      </c>
      <c r="G106" s="313"/>
      <c r="H106" s="210" t="e">
        <f>ROUND(G106*(1+$F$526),2)</f>
        <v>#VALUE!</v>
      </c>
      <c r="I106" s="210" t="e">
        <f t="shared" si="12"/>
        <v>#VALUE!</v>
      </c>
      <c r="J106" s="212" t="e">
        <f>I106/$G$525</f>
        <v>#VALUE!</v>
      </c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38.25" outlineLevel="1" x14ac:dyDescent="0.2">
      <c r="A107" s="207" t="s">
        <v>673</v>
      </c>
      <c r="B107" s="214">
        <v>92543</v>
      </c>
      <c r="C107" s="215" t="s">
        <v>28</v>
      </c>
      <c r="D107" s="216" t="s">
        <v>229</v>
      </c>
      <c r="E107" s="217" t="s">
        <v>147</v>
      </c>
      <c r="F107" s="218">
        <v>613.75</v>
      </c>
      <c r="G107" s="314"/>
      <c r="H107" s="223" t="e">
        <f>ROUND(G107*(1+$F$526),2)</f>
        <v>#VALUE!</v>
      </c>
      <c r="I107" s="217" t="e">
        <f t="shared" si="12"/>
        <v>#VALUE!</v>
      </c>
      <c r="J107" s="219" t="e">
        <f>I107/$G$525</f>
        <v>#VALUE!</v>
      </c>
      <c r="K107" s="2"/>
      <c r="L107" s="2"/>
      <c r="M107" s="2"/>
      <c r="N107" s="2"/>
      <c r="O107" s="2"/>
      <c r="P107" s="2"/>
      <c r="Q107" s="2"/>
      <c r="R107" s="2"/>
      <c r="S107" s="2"/>
    </row>
    <row r="108" spans="1:19" outlineLevel="1" x14ac:dyDescent="0.2">
      <c r="A108" s="200" t="s">
        <v>674</v>
      </c>
      <c r="B108" s="201"/>
      <c r="C108" s="202"/>
      <c r="D108" s="203" t="s">
        <v>230</v>
      </c>
      <c r="E108" s="204" t="e">
        <f>SUM(I109:I110)</f>
        <v>#VALUE!</v>
      </c>
      <c r="F108" s="205"/>
      <c r="G108" s="205"/>
      <c r="H108" s="241"/>
      <c r="I108" s="201"/>
      <c r="J108" s="206" t="e">
        <f>E108/$G$525</f>
        <v>#VALUE!</v>
      </c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38.25" outlineLevel="1" x14ac:dyDescent="0.2">
      <c r="A109" s="207" t="s">
        <v>675</v>
      </c>
      <c r="B109" s="207">
        <v>94207</v>
      </c>
      <c r="C109" s="208" t="s">
        <v>28</v>
      </c>
      <c r="D109" s="209" t="s">
        <v>231</v>
      </c>
      <c r="E109" s="210" t="s">
        <v>147</v>
      </c>
      <c r="F109" s="211">
        <v>613.75</v>
      </c>
      <c r="G109" s="313"/>
      <c r="H109" s="210" t="e">
        <f>ROUND(G109*(1+$F$526),2)</f>
        <v>#VALUE!</v>
      </c>
      <c r="I109" s="210" t="e">
        <f t="shared" si="12"/>
        <v>#VALUE!</v>
      </c>
      <c r="J109" s="212" t="e">
        <f>I109/$G$525</f>
        <v>#VALUE!</v>
      </c>
      <c r="K109" s="2"/>
      <c r="L109" s="2"/>
      <c r="M109" s="2"/>
      <c r="N109" s="2"/>
      <c r="O109" s="2"/>
      <c r="P109" s="2"/>
      <c r="Q109" s="2"/>
      <c r="R109" s="2"/>
      <c r="S109" s="2"/>
    </row>
    <row r="110" spans="1:19" outlineLevel="1" x14ac:dyDescent="0.2">
      <c r="A110" s="207" t="s">
        <v>676</v>
      </c>
      <c r="B110" s="214">
        <v>100113</v>
      </c>
      <c r="C110" s="215" t="s">
        <v>152</v>
      </c>
      <c r="D110" s="216" t="s">
        <v>232</v>
      </c>
      <c r="E110" s="217" t="s">
        <v>147</v>
      </c>
      <c r="F110" s="218">
        <v>21.99</v>
      </c>
      <c r="G110" s="314"/>
      <c r="H110" s="223" t="e">
        <f>ROUND(G110*(1+$F$526),2)</f>
        <v>#VALUE!</v>
      </c>
      <c r="I110" s="217" t="e">
        <f t="shared" si="12"/>
        <v>#VALUE!</v>
      </c>
      <c r="J110" s="219" t="e">
        <f>I110/$G$525</f>
        <v>#VALUE!</v>
      </c>
      <c r="K110" s="2"/>
      <c r="L110" s="2"/>
      <c r="M110" s="2"/>
      <c r="N110" s="2"/>
      <c r="O110" s="2"/>
      <c r="P110" s="2"/>
      <c r="Q110" s="2"/>
      <c r="R110" s="2"/>
      <c r="S110" s="2"/>
    </row>
    <row r="111" spans="1:19" outlineLevel="1" x14ac:dyDescent="0.2">
      <c r="A111" s="200" t="s">
        <v>677</v>
      </c>
      <c r="B111" s="201"/>
      <c r="C111" s="202"/>
      <c r="D111" s="203" t="s">
        <v>233</v>
      </c>
      <c r="E111" s="204" t="e">
        <f>SUM(I112:I114)</f>
        <v>#VALUE!</v>
      </c>
      <c r="F111" s="205"/>
      <c r="G111" s="205"/>
      <c r="H111" s="241"/>
      <c r="I111" s="201"/>
      <c r="J111" s="206" t="e">
        <f>E111/$G$525</f>
        <v>#VALUE!</v>
      </c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25.5" outlineLevel="1" x14ac:dyDescent="0.2">
      <c r="A112" s="207" t="s">
        <v>678</v>
      </c>
      <c r="B112" s="207">
        <v>94229</v>
      </c>
      <c r="C112" s="208" t="s">
        <v>28</v>
      </c>
      <c r="D112" s="209" t="s">
        <v>66</v>
      </c>
      <c r="E112" s="210" t="s">
        <v>32</v>
      </c>
      <c r="F112" s="211">
        <v>105.37</v>
      </c>
      <c r="G112" s="313"/>
      <c r="H112" s="210" t="e">
        <f>ROUND(G112*(1+$F$526),2)</f>
        <v>#VALUE!</v>
      </c>
      <c r="I112" s="210" t="e">
        <f t="shared" si="12"/>
        <v>#VALUE!</v>
      </c>
      <c r="J112" s="212" t="e">
        <f>I112/$G$525</f>
        <v>#VALUE!</v>
      </c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25.5" outlineLevel="1" x14ac:dyDescent="0.2">
      <c r="A113" s="207" t="s">
        <v>679</v>
      </c>
      <c r="B113" s="207">
        <v>94231</v>
      </c>
      <c r="C113" s="208" t="s">
        <v>28</v>
      </c>
      <c r="D113" s="209" t="s">
        <v>234</v>
      </c>
      <c r="E113" s="210" t="s">
        <v>32</v>
      </c>
      <c r="F113" s="211">
        <v>106.11</v>
      </c>
      <c r="G113" s="313"/>
      <c r="H113" s="210" t="e">
        <f>ROUND(G113*(1+$F$526),2)</f>
        <v>#VALUE!</v>
      </c>
      <c r="I113" s="210" t="e">
        <f t="shared" si="12"/>
        <v>#VALUE!</v>
      </c>
      <c r="J113" s="212" t="e">
        <f>I113/$G$525</f>
        <v>#VALUE!</v>
      </c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26.25" outlineLevel="1" thickBot="1" x14ac:dyDescent="0.25">
      <c r="A114" s="207" t="s">
        <v>680</v>
      </c>
      <c r="B114" s="207">
        <v>94451</v>
      </c>
      <c r="C114" s="208" t="s">
        <v>28</v>
      </c>
      <c r="D114" s="209" t="s">
        <v>235</v>
      </c>
      <c r="E114" s="210" t="s">
        <v>32</v>
      </c>
      <c r="F114" s="211">
        <v>34.06</v>
      </c>
      <c r="G114" s="313"/>
      <c r="H114" s="210" t="e">
        <f>ROUND(G114*(1+$F$526),2)</f>
        <v>#VALUE!</v>
      </c>
      <c r="I114" s="210" t="e">
        <f t="shared" si="12"/>
        <v>#VALUE!</v>
      </c>
      <c r="J114" s="212" t="e">
        <f>I114/$G$525</f>
        <v>#VALUE!</v>
      </c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5.75" outlineLevel="1" thickBot="1" x14ac:dyDescent="0.25">
      <c r="A115" s="194">
        <v>6</v>
      </c>
      <c r="B115" s="195"/>
      <c r="C115" s="196"/>
      <c r="D115" s="197" t="s">
        <v>33</v>
      </c>
      <c r="E115" s="198" t="e">
        <f>E116</f>
        <v>#VALUE!</v>
      </c>
      <c r="F115" s="198"/>
      <c r="G115" s="198"/>
      <c r="H115" s="198"/>
      <c r="I115" s="198"/>
      <c r="J115" s="199" t="e">
        <f>E115/$G$525</f>
        <v>#VALUE!</v>
      </c>
      <c r="K115" s="2"/>
      <c r="L115" s="2"/>
      <c r="M115" s="2"/>
      <c r="N115" s="2"/>
      <c r="O115" s="2"/>
      <c r="P115" s="2"/>
      <c r="Q115" s="2"/>
      <c r="R115" s="2"/>
      <c r="S115" s="2"/>
    </row>
    <row r="116" spans="1:19" outlineLevel="1" x14ac:dyDescent="0.2">
      <c r="A116" s="200" t="s">
        <v>681</v>
      </c>
      <c r="B116" s="201"/>
      <c r="C116" s="202"/>
      <c r="D116" s="203" t="s">
        <v>33</v>
      </c>
      <c r="E116" s="204" t="e">
        <f>SUM(I117:I119)</f>
        <v>#VALUE!</v>
      </c>
      <c r="F116" s="205"/>
      <c r="G116" s="205"/>
      <c r="H116" s="205"/>
      <c r="I116" s="201"/>
      <c r="J116" s="206" t="e">
        <f>E116/$G$525</f>
        <v>#VALUE!</v>
      </c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38.25" outlineLevel="1" x14ac:dyDescent="0.2">
      <c r="A117" s="207" t="s">
        <v>682</v>
      </c>
      <c r="B117" s="207">
        <v>98556</v>
      </c>
      <c r="C117" s="208" t="s">
        <v>28</v>
      </c>
      <c r="D117" s="209" t="s">
        <v>236</v>
      </c>
      <c r="E117" s="210" t="s">
        <v>147</v>
      </c>
      <c r="F117" s="211">
        <v>185.45</v>
      </c>
      <c r="G117" s="313"/>
      <c r="H117" s="210" t="e">
        <f>ROUND(G117*(1+$F$526),2)</f>
        <v>#VALUE!</v>
      </c>
      <c r="I117" s="210" t="e">
        <f t="shared" si="12"/>
        <v>#VALUE!</v>
      </c>
      <c r="J117" s="212" t="e">
        <f>I117/$G$525</f>
        <v>#VALUE!</v>
      </c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25.5" outlineLevel="1" x14ac:dyDescent="0.2">
      <c r="A118" s="207" t="s">
        <v>683</v>
      </c>
      <c r="B118" s="207">
        <v>98555</v>
      </c>
      <c r="C118" s="208" t="s">
        <v>28</v>
      </c>
      <c r="D118" s="209" t="s">
        <v>237</v>
      </c>
      <c r="E118" s="210" t="s">
        <v>147</v>
      </c>
      <c r="F118" s="211">
        <v>528.57000000000005</v>
      </c>
      <c r="G118" s="313"/>
      <c r="H118" s="210" t="e">
        <f>ROUND(G118*(1+$F$526),2)</f>
        <v>#VALUE!</v>
      </c>
      <c r="I118" s="210" t="e">
        <f t="shared" si="12"/>
        <v>#VALUE!</v>
      </c>
      <c r="J118" s="212" t="e">
        <f>I118/$G$525</f>
        <v>#VALUE!</v>
      </c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26.25" outlineLevel="1" thickBot="1" x14ac:dyDescent="0.25">
      <c r="A119" s="207" t="s">
        <v>684</v>
      </c>
      <c r="B119" s="207">
        <v>98565</v>
      </c>
      <c r="C119" s="208" t="s">
        <v>28</v>
      </c>
      <c r="D119" s="209" t="s">
        <v>238</v>
      </c>
      <c r="E119" s="210" t="s">
        <v>147</v>
      </c>
      <c r="F119" s="211">
        <v>57.23</v>
      </c>
      <c r="G119" s="313"/>
      <c r="H119" s="210" t="e">
        <f>ROUND(G119*(1+$F$526),2)</f>
        <v>#VALUE!</v>
      </c>
      <c r="I119" s="210" t="e">
        <f t="shared" si="12"/>
        <v>#VALUE!</v>
      </c>
      <c r="J119" s="212" t="e">
        <f>I119/$G$525</f>
        <v>#VALUE!</v>
      </c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5.75" outlineLevel="1" thickBot="1" x14ac:dyDescent="0.25">
      <c r="A120" s="194">
        <v>7</v>
      </c>
      <c r="B120" s="195"/>
      <c r="C120" s="196"/>
      <c r="D120" s="197" t="s">
        <v>13</v>
      </c>
      <c r="E120" s="198" t="e">
        <f>SUM(E121,E128,E140)</f>
        <v>#VALUE!</v>
      </c>
      <c r="F120" s="198"/>
      <c r="G120" s="198"/>
      <c r="H120" s="198"/>
      <c r="I120" s="198"/>
      <c r="J120" s="199" t="e">
        <f>E120/$G$525</f>
        <v>#VALUE!</v>
      </c>
      <c r="K120" s="2"/>
      <c r="L120" s="2"/>
      <c r="M120" s="2"/>
      <c r="N120" s="2"/>
      <c r="O120" s="2"/>
      <c r="P120" s="2"/>
      <c r="Q120" s="2"/>
      <c r="R120" s="2"/>
      <c r="S120" s="2"/>
    </row>
    <row r="121" spans="1:19" outlineLevel="1" x14ac:dyDescent="0.2">
      <c r="A121" s="200" t="s">
        <v>687</v>
      </c>
      <c r="B121" s="201"/>
      <c r="C121" s="202"/>
      <c r="D121" s="203" t="s">
        <v>239</v>
      </c>
      <c r="E121" s="204" t="e">
        <f>E122</f>
        <v>#VALUE!</v>
      </c>
      <c r="F121" s="205"/>
      <c r="G121" s="205"/>
      <c r="H121" s="205"/>
      <c r="I121" s="201"/>
      <c r="J121" s="206" t="e">
        <f>E121/$G$525</f>
        <v>#VALUE!</v>
      </c>
      <c r="K121" s="2"/>
      <c r="L121" s="2"/>
      <c r="M121" s="2"/>
      <c r="N121" s="2"/>
      <c r="O121" s="2"/>
      <c r="P121" s="2"/>
      <c r="Q121" s="2"/>
      <c r="R121" s="2"/>
      <c r="S121" s="2"/>
    </row>
    <row r="122" spans="1:19" outlineLevel="1" x14ac:dyDescent="0.2">
      <c r="A122" s="200" t="s">
        <v>688</v>
      </c>
      <c r="B122" s="201"/>
      <c r="C122" s="202"/>
      <c r="D122" s="203" t="s">
        <v>64</v>
      </c>
      <c r="E122" s="204" t="e">
        <f>SUM(I123:I127)</f>
        <v>#VALUE!</v>
      </c>
      <c r="F122" s="205"/>
      <c r="G122" s="205"/>
      <c r="H122" s="205"/>
      <c r="I122" s="201"/>
      <c r="J122" s="206" t="e">
        <f>E122/$G$525</f>
        <v>#VALUE!</v>
      </c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51" outlineLevel="1" x14ac:dyDescent="0.2">
      <c r="A123" s="207" t="s">
        <v>862</v>
      </c>
      <c r="B123" s="207">
        <v>90844</v>
      </c>
      <c r="C123" s="208" t="s">
        <v>28</v>
      </c>
      <c r="D123" s="209" t="s">
        <v>240</v>
      </c>
      <c r="E123" s="210" t="s">
        <v>12</v>
      </c>
      <c r="F123" s="211">
        <v>21</v>
      </c>
      <c r="G123" s="313"/>
      <c r="H123" s="210" t="e">
        <f>ROUND(G123*(1+$F$526),2)</f>
        <v>#VALUE!</v>
      </c>
      <c r="I123" s="210" t="e">
        <f t="shared" si="12"/>
        <v>#VALUE!</v>
      </c>
      <c r="J123" s="212" t="e">
        <f>I123/$G$525</f>
        <v>#VALUE!</v>
      </c>
      <c r="K123" s="2"/>
      <c r="L123" s="2"/>
      <c r="M123" s="2"/>
      <c r="N123" s="2"/>
      <c r="O123" s="2"/>
      <c r="P123" s="2"/>
      <c r="Q123" s="2"/>
      <c r="R123" s="2"/>
      <c r="S123" s="2"/>
    </row>
    <row r="124" spans="1:19" s="19" customFormat="1" ht="51" outlineLevel="1" x14ac:dyDescent="0.2">
      <c r="A124" s="207" t="s">
        <v>863</v>
      </c>
      <c r="B124" s="207">
        <v>90843</v>
      </c>
      <c r="C124" s="208" t="s">
        <v>28</v>
      </c>
      <c r="D124" s="209" t="s">
        <v>241</v>
      </c>
      <c r="E124" s="210" t="s">
        <v>12</v>
      </c>
      <c r="F124" s="211">
        <v>10</v>
      </c>
      <c r="G124" s="313"/>
      <c r="H124" s="210" t="e">
        <f>ROUND(G124*(1+$F$526),2)</f>
        <v>#VALUE!</v>
      </c>
      <c r="I124" s="210" t="e">
        <f t="shared" si="12"/>
        <v>#VALUE!</v>
      </c>
      <c r="J124" s="212" t="e">
        <f>I124/$G$525</f>
        <v>#VALUE!</v>
      </c>
      <c r="K124" s="2"/>
      <c r="L124" s="18"/>
      <c r="M124" s="18"/>
      <c r="N124" s="18"/>
      <c r="O124" s="18"/>
      <c r="P124" s="18"/>
      <c r="Q124" s="18"/>
      <c r="R124" s="18"/>
      <c r="S124" s="18"/>
    </row>
    <row r="125" spans="1:19" s="19" customFormat="1" outlineLevel="1" x14ac:dyDescent="0.2">
      <c r="A125" s="207" t="s">
        <v>864</v>
      </c>
      <c r="B125" s="208" t="s">
        <v>599</v>
      </c>
      <c r="C125" s="208" t="s">
        <v>651</v>
      </c>
      <c r="D125" s="209" t="s">
        <v>242</v>
      </c>
      <c r="E125" s="210" t="s">
        <v>147</v>
      </c>
      <c r="F125" s="211">
        <v>17.75</v>
      </c>
      <c r="G125" s="313"/>
      <c r="H125" s="210" t="e">
        <f>ROUND(G125*(1+$F$526),2)</f>
        <v>#VALUE!</v>
      </c>
      <c r="I125" s="210" t="e">
        <f t="shared" si="12"/>
        <v>#VALUE!</v>
      </c>
      <c r="J125" s="212" t="e">
        <f>I125/$G$525</f>
        <v>#VALUE!</v>
      </c>
      <c r="K125" s="2"/>
      <c r="L125" s="18"/>
      <c r="M125" s="18"/>
      <c r="N125" s="18"/>
      <c r="O125" s="18"/>
      <c r="P125" s="18"/>
      <c r="Q125" s="18"/>
      <c r="R125" s="18"/>
      <c r="S125" s="18"/>
    </row>
    <row r="126" spans="1:19" s="19" customFormat="1" outlineLevel="1" x14ac:dyDescent="0.2">
      <c r="A126" s="207" t="s">
        <v>865</v>
      </c>
      <c r="B126" s="207">
        <v>110016</v>
      </c>
      <c r="C126" s="208" t="s">
        <v>152</v>
      </c>
      <c r="D126" s="209" t="s">
        <v>243</v>
      </c>
      <c r="E126" s="210" t="s">
        <v>12</v>
      </c>
      <c r="F126" s="211">
        <v>3</v>
      </c>
      <c r="G126" s="313"/>
      <c r="H126" s="210" t="e">
        <f>ROUND(G126*(1+$F$526),2)</f>
        <v>#VALUE!</v>
      </c>
      <c r="I126" s="210" t="e">
        <f t="shared" si="12"/>
        <v>#VALUE!</v>
      </c>
      <c r="J126" s="212" t="e">
        <f>I126/$G$525</f>
        <v>#VALUE!</v>
      </c>
      <c r="K126" s="2"/>
      <c r="L126" s="18"/>
      <c r="M126" s="18"/>
      <c r="N126" s="18"/>
      <c r="O126" s="18"/>
      <c r="P126" s="18"/>
      <c r="Q126" s="18"/>
      <c r="R126" s="18"/>
      <c r="S126" s="18"/>
    </row>
    <row r="127" spans="1:19" s="19" customFormat="1" outlineLevel="1" x14ac:dyDescent="0.2">
      <c r="A127" s="214" t="s">
        <v>866</v>
      </c>
      <c r="B127" s="214">
        <v>110264</v>
      </c>
      <c r="C127" s="215" t="s">
        <v>152</v>
      </c>
      <c r="D127" s="216" t="s">
        <v>244</v>
      </c>
      <c r="E127" s="217" t="s">
        <v>12</v>
      </c>
      <c r="F127" s="218">
        <v>1</v>
      </c>
      <c r="G127" s="314"/>
      <c r="H127" s="223" t="e">
        <f>ROUND(G127*(1+$F$526),2)</f>
        <v>#VALUE!</v>
      </c>
      <c r="I127" s="217" t="e">
        <f t="shared" si="12"/>
        <v>#VALUE!</v>
      </c>
      <c r="J127" s="219" t="e">
        <f>I127/$G$525</f>
        <v>#VALUE!</v>
      </c>
      <c r="K127" s="2"/>
      <c r="L127" s="18"/>
      <c r="M127" s="18"/>
      <c r="N127" s="18"/>
      <c r="O127" s="18"/>
      <c r="P127" s="18"/>
      <c r="Q127" s="18"/>
      <c r="R127" s="18"/>
      <c r="S127" s="18"/>
    </row>
    <row r="128" spans="1:19" s="19" customFormat="1" outlineLevel="1" x14ac:dyDescent="0.2">
      <c r="A128" s="200" t="s">
        <v>689</v>
      </c>
      <c r="B128" s="201"/>
      <c r="C128" s="202"/>
      <c r="D128" s="203" t="s">
        <v>245</v>
      </c>
      <c r="E128" s="204" t="e">
        <f>E129+E136</f>
        <v>#VALUE!</v>
      </c>
      <c r="F128" s="205"/>
      <c r="G128" s="205"/>
      <c r="H128" s="241"/>
      <c r="I128" s="201"/>
      <c r="J128" s="206" t="e">
        <f>E128/$G$525</f>
        <v>#VALUE!</v>
      </c>
      <c r="K128" s="2"/>
      <c r="L128" s="18"/>
      <c r="M128" s="18"/>
      <c r="N128" s="18"/>
      <c r="O128" s="18"/>
      <c r="P128" s="18"/>
      <c r="Q128" s="18"/>
      <c r="R128" s="18"/>
      <c r="S128" s="18"/>
    </row>
    <row r="129" spans="1:19" s="19" customFormat="1" outlineLevel="1" x14ac:dyDescent="0.2">
      <c r="A129" s="200" t="s">
        <v>690</v>
      </c>
      <c r="B129" s="201"/>
      <c r="C129" s="202"/>
      <c r="D129" s="203" t="s">
        <v>246</v>
      </c>
      <c r="E129" s="204" t="e">
        <f>SUM(I130:I135)</f>
        <v>#VALUE!</v>
      </c>
      <c r="F129" s="205"/>
      <c r="G129" s="205"/>
      <c r="H129" s="205"/>
      <c r="I129" s="201"/>
      <c r="J129" s="206" t="e">
        <f>E129/$G$525</f>
        <v>#VALUE!</v>
      </c>
      <c r="K129" s="2"/>
      <c r="L129" s="18"/>
      <c r="M129" s="18"/>
      <c r="N129" s="18"/>
      <c r="O129" s="18"/>
      <c r="P129" s="18"/>
      <c r="Q129" s="18"/>
      <c r="R129" s="18"/>
      <c r="S129" s="18"/>
    </row>
    <row r="130" spans="1:19" s="19" customFormat="1" ht="25.5" outlineLevel="1" x14ac:dyDescent="0.2">
      <c r="A130" s="207" t="s">
        <v>868</v>
      </c>
      <c r="B130" s="207">
        <v>91338</v>
      </c>
      <c r="C130" s="208" t="s">
        <v>28</v>
      </c>
      <c r="D130" s="209" t="s">
        <v>247</v>
      </c>
      <c r="E130" s="210" t="s">
        <v>147</v>
      </c>
      <c r="F130" s="211">
        <v>7.56</v>
      </c>
      <c r="G130" s="313"/>
      <c r="H130" s="210" t="e">
        <f t="shared" ref="H130:H135" si="15">ROUND(G130*(1+$F$526),2)</f>
        <v>#VALUE!</v>
      </c>
      <c r="I130" s="210" t="e">
        <f t="shared" si="12"/>
        <v>#VALUE!</v>
      </c>
      <c r="J130" s="212" t="e">
        <f t="shared" ref="J130:J135" si="16">I130/$G$525</f>
        <v>#VALUE!</v>
      </c>
      <c r="K130" s="2"/>
      <c r="L130" s="18"/>
      <c r="M130" s="18"/>
      <c r="N130" s="18"/>
      <c r="O130" s="18"/>
      <c r="P130" s="18"/>
      <c r="Q130" s="18"/>
      <c r="R130" s="18"/>
      <c r="S130" s="18"/>
    </row>
    <row r="131" spans="1:19" s="19" customFormat="1" outlineLevel="1" x14ac:dyDescent="0.2">
      <c r="A131" s="207" t="s">
        <v>869</v>
      </c>
      <c r="B131" s="208" t="s">
        <v>600</v>
      </c>
      <c r="C131" s="208" t="s">
        <v>651</v>
      </c>
      <c r="D131" s="209" t="s">
        <v>248</v>
      </c>
      <c r="E131" s="210" t="s">
        <v>147</v>
      </c>
      <c r="F131" s="211">
        <v>17.73</v>
      </c>
      <c r="G131" s="313"/>
      <c r="H131" s="210" t="e">
        <f t="shared" si="15"/>
        <v>#VALUE!</v>
      </c>
      <c r="I131" s="210" t="e">
        <f t="shared" si="12"/>
        <v>#VALUE!</v>
      </c>
      <c r="J131" s="212" t="e">
        <f t="shared" si="16"/>
        <v>#VALUE!</v>
      </c>
      <c r="K131" s="2"/>
      <c r="L131" s="18"/>
      <c r="M131" s="18"/>
      <c r="N131" s="18"/>
      <c r="O131" s="18"/>
      <c r="P131" s="18"/>
      <c r="Q131" s="18"/>
      <c r="R131" s="18"/>
      <c r="S131" s="18"/>
    </row>
    <row r="132" spans="1:19" s="19" customFormat="1" ht="38.25" outlineLevel="1" x14ac:dyDescent="0.2">
      <c r="A132" s="207" t="s">
        <v>870</v>
      </c>
      <c r="B132" s="207" t="s">
        <v>249</v>
      </c>
      <c r="C132" s="208" t="s">
        <v>250</v>
      </c>
      <c r="D132" s="209" t="s">
        <v>251</v>
      </c>
      <c r="E132" s="210" t="s">
        <v>147</v>
      </c>
      <c r="F132" s="211">
        <v>20.28</v>
      </c>
      <c r="G132" s="313"/>
      <c r="H132" s="210" t="e">
        <f t="shared" si="15"/>
        <v>#VALUE!</v>
      </c>
      <c r="I132" s="210" t="e">
        <f t="shared" si="12"/>
        <v>#VALUE!</v>
      </c>
      <c r="J132" s="212" t="e">
        <f t="shared" si="16"/>
        <v>#VALUE!</v>
      </c>
      <c r="K132" s="2"/>
      <c r="L132" s="18"/>
      <c r="M132" s="18"/>
      <c r="N132" s="18"/>
      <c r="O132" s="18"/>
      <c r="P132" s="18"/>
      <c r="Q132" s="18"/>
      <c r="R132" s="18"/>
      <c r="S132" s="18"/>
    </row>
    <row r="133" spans="1:19" s="19" customFormat="1" outlineLevel="1" x14ac:dyDescent="0.2">
      <c r="A133" s="207" t="s">
        <v>871</v>
      </c>
      <c r="B133" s="208" t="s">
        <v>601</v>
      </c>
      <c r="C133" s="208" t="s">
        <v>651</v>
      </c>
      <c r="D133" s="209" t="s">
        <v>252</v>
      </c>
      <c r="E133" s="210" t="s">
        <v>147</v>
      </c>
      <c r="F133" s="211">
        <v>13.74</v>
      </c>
      <c r="G133" s="313"/>
      <c r="H133" s="210" t="e">
        <f t="shared" si="15"/>
        <v>#VALUE!</v>
      </c>
      <c r="I133" s="210" t="e">
        <f t="shared" si="12"/>
        <v>#VALUE!</v>
      </c>
      <c r="J133" s="212" t="e">
        <f t="shared" si="16"/>
        <v>#VALUE!</v>
      </c>
      <c r="K133" s="2"/>
      <c r="L133" s="18"/>
      <c r="M133" s="18"/>
      <c r="N133" s="18"/>
      <c r="O133" s="18"/>
      <c r="P133" s="18"/>
      <c r="Q133" s="18"/>
      <c r="R133" s="18"/>
      <c r="S133" s="18"/>
    </row>
    <row r="134" spans="1:19" s="19" customFormat="1" outlineLevel="1" x14ac:dyDescent="0.2">
      <c r="A134" s="207" t="s">
        <v>872</v>
      </c>
      <c r="B134" s="207">
        <v>112370</v>
      </c>
      <c r="C134" s="208" t="s">
        <v>152</v>
      </c>
      <c r="D134" s="209" t="s">
        <v>253</v>
      </c>
      <c r="E134" s="210" t="s">
        <v>147</v>
      </c>
      <c r="F134" s="211">
        <v>2.52</v>
      </c>
      <c r="G134" s="313"/>
      <c r="H134" s="210" t="e">
        <f t="shared" si="15"/>
        <v>#VALUE!</v>
      </c>
      <c r="I134" s="210" t="e">
        <f t="shared" si="12"/>
        <v>#VALUE!</v>
      </c>
      <c r="J134" s="212" t="e">
        <f t="shared" si="16"/>
        <v>#VALUE!</v>
      </c>
      <c r="K134" s="2"/>
      <c r="L134" s="18"/>
      <c r="M134" s="18"/>
      <c r="N134" s="18"/>
      <c r="O134" s="18"/>
      <c r="P134" s="18"/>
      <c r="Q134" s="18"/>
      <c r="R134" s="18"/>
      <c r="S134" s="18"/>
    </row>
    <row r="135" spans="1:19" s="19" customFormat="1" ht="25.5" outlineLevel="1" x14ac:dyDescent="0.2">
      <c r="A135" s="220" t="s">
        <v>873</v>
      </c>
      <c r="B135" s="214">
        <v>12220</v>
      </c>
      <c r="C135" s="245" t="s">
        <v>145</v>
      </c>
      <c r="D135" s="216" t="s">
        <v>254</v>
      </c>
      <c r="E135" s="217" t="s">
        <v>147</v>
      </c>
      <c r="F135" s="218">
        <v>10.8</v>
      </c>
      <c r="G135" s="314"/>
      <c r="H135" s="223" t="e">
        <f t="shared" si="15"/>
        <v>#VALUE!</v>
      </c>
      <c r="I135" s="217" t="e">
        <f t="shared" si="12"/>
        <v>#VALUE!</v>
      </c>
      <c r="J135" s="219" t="e">
        <f t="shared" si="16"/>
        <v>#VALUE!</v>
      </c>
      <c r="K135" s="2"/>
      <c r="L135" s="18"/>
      <c r="M135" s="18"/>
      <c r="N135" s="18"/>
      <c r="O135" s="18"/>
      <c r="P135" s="18"/>
      <c r="Q135" s="18"/>
      <c r="R135" s="18"/>
      <c r="S135" s="18"/>
    </row>
    <row r="136" spans="1:19" s="19" customFormat="1" outlineLevel="1" x14ac:dyDescent="0.2">
      <c r="A136" s="246" t="s">
        <v>691</v>
      </c>
      <c r="B136" s="201"/>
      <c r="C136" s="202"/>
      <c r="D136" s="203" t="s">
        <v>255</v>
      </c>
      <c r="E136" s="204" t="e">
        <f>SUM(I137:I139)</f>
        <v>#VALUE!</v>
      </c>
      <c r="F136" s="205"/>
      <c r="G136" s="205"/>
      <c r="H136" s="241"/>
      <c r="I136" s="201"/>
      <c r="J136" s="206" t="e">
        <f>E136/$G$525</f>
        <v>#VALUE!</v>
      </c>
      <c r="K136" s="2"/>
      <c r="L136" s="18"/>
      <c r="M136" s="18"/>
      <c r="N136" s="18"/>
      <c r="O136" s="18"/>
      <c r="P136" s="18"/>
      <c r="Q136" s="18"/>
      <c r="R136" s="18"/>
      <c r="S136" s="18"/>
    </row>
    <row r="137" spans="1:19" s="19" customFormat="1" ht="38.25" outlineLevel="1" x14ac:dyDescent="0.2">
      <c r="A137" s="207" t="s">
        <v>867</v>
      </c>
      <c r="B137" s="207">
        <v>94569</v>
      </c>
      <c r="C137" s="208" t="s">
        <v>28</v>
      </c>
      <c r="D137" s="209" t="s">
        <v>256</v>
      </c>
      <c r="E137" s="210" t="s">
        <v>147</v>
      </c>
      <c r="F137" s="211">
        <v>49.24</v>
      </c>
      <c r="G137" s="313"/>
      <c r="H137" s="210" t="e">
        <f>ROUND(G137*(1+$F$526),2)</f>
        <v>#VALUE!</v>
      </c>
      <c r="I137" s="210" t="e">
        <f t="shared" si="12"/>
        <v>#VALUE!</v>
      </c>
      <c r="J137" s="212" t="e">
        <f>I137/$G$525</f>
        <v>#VALUE!</v>
      </c>
      <c r="K137" s="2"/>
      <c r="L137" s="18"/>
      <c r="M137" s="18"/>
      <c r="N137" s="18"/>
      <c r="O137" s="18"/>
      <c r="P137" s="18"/>
      <c r="Q137" s="18"/>
      <c r="R137" s="18"/>
      <c r="S137" s="18"/>
    </row>
    <row r="138" spans="1:19" s="19" customFormat="1" ht="51" x14ac:dyDescent="0.2">
      <c r="A138" s="207" t="s">
        <v>874</v>
      </c>
      <c r="B138" s="207">
        <v>94573</v>
      </c>
      <c r="C138" s="208" t="s">
        <v>28</v>
      </c>
      <c r="D138" s="209" t="s">
        <v>257</v>
      </c>
      <c r="E138" s="210" t="s">
        <v>147</v>
      </c>
      <c r="F138" s="211">
        <v>36.24</v>
      </c>
      <c r="G138" s="313"/>
      <c r="H138" s="210" t="e">
        <f>ROUND(G138*(1+$F$526),2)</f>
        <v>#VALUE!</v>
      </c>
      <c r="I138" s="210" t="e">
        <f t="shared" si="12"/>
        <v>#VALUE!</v>
      </c>
      <c r="J138" s="212" t="e">
        <f>I138/$G$525</f>
        <v>#VALUE!</v>
      </c>
      <c r="K138" s="2"/>
      <c r="L138" s="18"/>
      <c r="M138" s="18"/>
      <c r="N138" s="18"/>
      <c r="O138" s="18"/>
      <c r="P138" s="18"/>
      <c r="Q138" s="18"/>
      <c r="R138" s="18"/>
      <c r="S138" s="18"/>
    </row>
    <row r="139" spans="1:19" s="19" customFormat="1" ht="51" outlineLevel="1" x14ac:dyDescent="0.2">
      <c r="A139" s="214" t="s">
        <v>875</v>
      </c>
      <c r="B139" s="214">
        <v>94570</v>
      </c>
      <c r="C139" s="215" t="s">
        <v>28</v>
      </c>
      <c r="D139" s="216" t="s">
        <v>258</v>
      </c>
      <c r="E139" s="217" t="s">
        <v>147</v>
      </c>
      <c r="F139" s="218">
        <v>6.84</v>
      </c>
      <c r="G139" s="314"/>
      <c r="H139" s="223" t="e">
        <f>ROUND(G139*(1+$F$526),2)</f>
        <v>#VALUE!</v>
      </c>
      <c r="I139" s="217" t="e">
        <f t="shared" si="12"/>
        <v>#VALUE!</v>
      </c>
      <c r="J139" s="219" t="e">
        <f>I139/$G$525</f>
        <v>#VALUE!</v>
      </c>
      <c r="K139" s="2"/>
      <c r="L139" s="18"/>
      <c r="M139" s="18"/>
      <c r="N139" s="18"/>
      <c r="O139" s="18"/>
      <c r="P139" s="18"/>
      <c r="Q139" s="18"/>
      <c r="R139" s="18"/>
      <c r="S139" s="18"/>
    </row>
    <row r="140" spans="1:19" s="19" customFormat="1" outlineLevel="1" x14ac:dyDescent="0.2">
      <c r="A140" s="200" t="s">
        <v>692</v>
      </c>
      <c r="B140" s="201"/>
      <c r="C140" s="202"/>
      <c r="D140" s="203" t="s">
        <v>259</v>
      </c>
      <c r="E140" s="204" t="e">
        <f>E141+E143</f>
        <v>#VALUE!</v>
      </c>
      <c r="F140" s="205"/>
      <c r="G140" s="205"/>
      <c r="H140" s="241"/>
      <c r="I140" s="201"/>
      <c r="J140" s="206" t="e">
        <f>E140/$G$525</f>
        <v>#VALUE!</v>
      </c>
      <c r="K140" s="2"/>
      <c r="L140" s="18"/>
      <c r="M140" s="18"/>
      <c r="N140" s="18"/>
      <c r="O140" s="18"/>
      <c r="P140" s="18"/>
      <c r="Q140" s="18"/>
      <c r="R140" s="18"/>
      <c r="S140" s="18"/>
    </row>
    <row r="141" spans="1:19" s="19" customFormat="1" outlineLevel="1" x14ac:dyDescent="0.2">
      <c r="A141" s="200" t="s">
        <v>693</v>
      </c>
      <c r="B141" s="201"/>
      <c r="C141" s="202"/>
      <c r="D141" s="203" t="s">
        <v>260</v>
      </c>
      <c r="E141" s="204" t="e">
        <f>SUM(I142)</f>
        <v>#VALUE!</v>
      </c>
      <c r="F141" s="205"/>
      <c r="G141" s="205"/>
      <c r="H141" s="205"/>
      <c r="I141" s="201"/>
      <c r="J141" s="206" t="e">
        <f>E141/$G$525</f>
        <v>#VALUE!</v>
      </c>
      <c r="K141" s="2"/>
      <c r="L141" s="18"/>
      <c r="M141" s="18"/>
      <c r="N141" s="18"/>
      <c r="O141" s="18"/>
      <c r="P141" s="18"/>
      <c r="Q141" s="18"/>
      <c r="R141" s="18"/>
      <c r="S141" s="18"/>
    </row>
    <row r="142" spans="1:19" s="19" customFormat="1" ht="38.25" outlineLevel="1" x14ac:dyDescent="0.2">
      <c r="A142" s="247" t="s">
        <v>876</v>
      </c>
      <c r="B142" s="247">
        <v>12098</v>
      </c>
      <c r="C142" s="248" t="s">
        <v>145</v>
      </c>
      <c r="D142" s="249" t="s">
        <v>261</v>
      </c>
      <c r="E142" s="250" t="s">
        <v>147</v>
      </c>
      <c r="F142" s="251">
        <v>3.15</v>
      </c>
      <c r="G142" s="317"/>
      <c r="H142" s="223" t="e">
        <f>ROUND(G142*(1+$F$526),2)</f>
        <v>#VALUE!</v>
      </c>
      <c r="I142" s="250" t="e">
        <f t="shared" si="12"/>
        <v>#VALUE!</v>
      </c>
      <c r="J142" s="252" t="e">
        <f>I142/$G$525</f>
        <v>#VALUE!</v>
      </c>
      <c r="K142" s="2"/>
      <c r="L142" s="18"/>
      <c r="M142" s="18"/>
      <c r="N142" s="18"/>
      <c r="O142" s="18"/>
      <c r="P142" s="18"/>
      <c r="Q142" s="18"/>
      <c r="R142" s="18"/>
      <c r="S142" s="18"/>
    </row>
    <row r="143" spans="1:19" s="19" customFormat="1" outlineLevel="1" x14ac:dyDescent="0.2">
      <c r="A143" s="200" t="s">
        <v>694</v>
      </c>
      <c r="B143" s="201"/>
      <c r="C143" s="202"/>
      <c r="D143" s="203" t="s">
        <v>76</v>
      </c>
      <c r="E143" s="204" t="e">
        <f>SUM(I144:I152)</f>
        <v>#VALUE!</v>
      </c>
      <c r="F143" s="205"/>
      <c r="G143" s="205"/>
      <c r="H143" s="241"/>
      <c r="I143" s="201"/>
      <c r="J143" s="206" t="e">
        <f>E143/$G$525</f>
        <v>#VALUE!</v>
      </c>
      <c r="K143" s="2"/>
      <c r="L143" s="18"/>
      <c r="M143" s="18"/>
      <c r="N143" s="18"/>
      <c r="O143" s="18"/>
      <c r="P143" s="18"/>
      <c r="Q143" s="18"/>
      <c r="R143" s="18"/>
      <c r="S143" s="18"/>
    </row>
    <row r="144" spans="1:19" s="19" customFormat="1" ht="25.5" outlineLevel="1" x14ac:dyDescent="0.2">
      <c r="A144" s="207" t="s">
        <v>877</v>
      </c>
      <c r="B144" s="208" t="s">
        <v>602</v>
      </c>
      <c r="C144" s="208" t="s">
        <v>651</v>
      </c>
      <c r="D144" s="209" t="s">
        <v>262</v>
      </c>
      <c r="E144" s="210" t="s">
        <v>12</v>
      </c>
      <c r="F144" s="211">
        <v>9</v>
      </c>
      <c r="G144" s="313"/>
      <c r="H144" s="210" t="e">
        <f t="shared" ref="H144:H152" si="17">ROUND(G144*(1+$F$526),2)</f>
        <v>#VALUE!</v>
      </c>
      <c r="I144" s="210" t="e">
        <f t="shared" si="12"/>
        <v>#VALUE!</v>
      </c>
      <c r="J144" s="212" t="e">
        <f t="shared" ref="J144:J152" si="18">I144/$G$525</f>
        <v>#VALUE!</v>
      </c>
      <c r="K144" s="2"/>
      <c r="L144" s="18"/>
      <c r="M144" s="18"/>
      <c r="N144" s="18"/>
      <c r="O144" s="18"/>
      <c r="P144" s="18"/>
      <c r="Q144" s="18"/>
      <c r="R144" s="18"/>
      <c r="S144" s="18"/>
    </row>
    <row r="145" spans="1:19" s="19" customFormat="1" outlineLevel="1" x14ac:dyDescent="0.2">
      <c r="A145" s="207" t="s">
        <v>878</v>
      </c>
      <c r="B145" s="207">
        <v>13110</v>
      </c>
      <c r="C145" s="213" t="s">
        <v>145</v>
      </c>
      <c r="D145" s="209" t="s">
        <v>263</v>
      </c>
      <c r="E145" s="210" t="s">
        <v>264</v>
      </c>
      <c r="F145" s="211">
        <v>3</v>
      </c>
      <c r="G145" s="313"/>
      <c r="H145" s="210" t="e">
        <f t="shared" si="17"/>
        <v>#VALUE!</v>
      </c>
      <c r="I145" s="210" t="e">
        <f t="shared" si="12"/>
        <v>#VALUE!</v>
      </c>
      <c r="J145" s="212" t="e">
        <f t="shared" si="18"/>
        <v>#VALUE!</v>
      </c>
      <c r="K145" s="2"/>
      <c r="L145" s="18"/>
      <c r="M145" s="18"/>
      <c r="N145" s="18"/>
      <c r="O145" s="18"/>
      <c r="P145" s="18"/>
      <c r="Q145" s="18"/>
      <c r="R145" s="18"/>
      <c r="S145" s="18"/>
    </row>
    <row r="146" spans="1:19" s="19" customFormat="1" outlineLevel="1" x14ac:dyDescent="0.2">
      <c r="A146" s="207" t="s">
        <v>879</v>
      </c>
      <c r="B146" s="207">
        <v>112597</v>
      </c>
      <c r="C146" s="208" t="s">
        <v>152</v>
      </c>
      <c r="D146" s="209" t="s">
        <v>265</v>
      </c>
      <c r="E146" s="210" t="s">
        <v>32</v>
      </c>
      <c r="F146" s="211">
        <v>439.34</v>
      </c>
      <c r="G146" s="313"/>
      <c r="H146" s="210" t="e">
        <f t="shared" si="17"/>
        <v>#VALUE!</v>
      </c>
      <c r="I146" s="210" t="e">
        <f t="shared" si="12"/>
        <v>#VALUE!</v>
      </c>
      <c r="J146" s="212" t="e">
        <f t="shared" si="18"/>
        <v>#VALUE!</v>
      </c>
      <c r="K146" s="2"/>
      <c r="L146" s="18"/>
      <c r="M146" s="18"/>
      <c r="N146" s="18"/>
      <c r="O146" s="18"/>
      <c r="P146" s="18"/>
      <c r="Q146" s="18"/>
      <c r="R146" s="18"/>
      <c r="S146" s="18"/>
    </row>
    <row r="147" spans="1:19" s="19" customFormat="1" outlineLevel="1" x14ac:dyDescent="0.2">
      <c r="A147" s="207" t="s">
        <v>880</v>
      </c>
      <c r="B147" s="207">
        <v>140560</v>
      </c>
      <c r="C147" s="208" t="s">
        <v>152</v>
      </c>
      <c r="D147" s="209" t="s">
        <v>266</v>
      </c>
      <c r="E147" s="210" t="s">
        <v>12</v>
      </c>
      <c r="F147" s="211">
        <v>4</v>
      </c>
      <c r="G147" s="313"/>
      <c r="H147" s="210" t="e">
        <f t="shared" si="17"/>
        <v>#VALUE!</v>
      </c>
      <c r="I147" s="210" t="e">
        <f t="shared" si="12"/>
        <v>#VALUE!</v>
      </c>
      <c r="J147" s="212" t="e">
        <f t="shared" si="18"/>
        <v>#VALUE!</v>
      </c>
      <c r="K147" s="2"/>
      <c r="L147" s="18"/>
      <c r="M147" s="18"/>
      <c r="N147" s="18"/>
      <c r="O147" s="18"/>
      <c r="P147" s="18"/>
      <c r="Q147" s="18"/>
      <c r="R147" s="18"/>
      <c r="S147" s="18"/>
    </row>
    <row r="148" spans="1:19" s="19" customFormat="1" ht="25.5" outlineLevel="1" x14ac:dyDescent="0.2">
      <c r="A148" s="207" t="s">
        <v>881</v>
      </c>
      <c r="B148" s="208" t="s">
        <v>603</v>
      </c>
      <c r="C148" s="208" t="s">
        <v>651</v>
      </c>
      <c r="D148" s="209" t="s">
        <v>267</v>
      </c>
      <c r="E148" s="210" t="s">
        <v>12</v>
      </c>
      <c r="F148" s="211">
        <v>31</v>
      </c>
      <c r="G148" s="313"/>
      <c r="H148" s="210" t="e">
        <f t="shared" si="17"/>
        <v>#VALUE!</v>
      </c>
      <c r="I148" s="210" t="e">
        <f t="shared" si="12"/>
        <v>#VALUE!</v>
      </c>
      <c r="J148" s="212" t="e">
        <f t="shared" si="18"/>
        <v>#VALUE!</v>
      </c>
      <c r="K148" s="2"/>
      <c r="L148" s="18"/>
      <c r="M148" s="18"/>
      <c r="N148" s="18"/>
      <c r="O148" s="18"/>
      <c r="P148" s="18"/>
      <c r="Q148" s="18"/>
      <c r="R148" s="18"/>
      <c r="S148" s="18"/>
    </row>
    <row r="149" spans="1:19" s="19" customFormat="1" ht="25.5" outlineLevel="1" x14ac:dyDescent="0.2">
      <c r="A149" s="207" t="s">
        <v>882</v>
      </c>
      <c r="B149" s="207">
        <v>100709</v>
      </c>
      <c r="C149" s="208" t="s">
        <v>28</v>
      </c>
      <c r="D149" s="209" t="s">
        <v>268</v>
      </c>
      <c r="E149" s="210" t="s">
        <v>12</v>
      </c>
      <c r="F149" s="211">
        <v>61</v>
      </c>
      <c r="G149" s="313"/>
      <c r="H149" s="210" t="e">
        <f t="shared" si="17"/>
        <v>#VALUE!</v>
      </c>
      <c r="I149" s="210" t="e">
        <f t="shared" ref="I149:I217" si="19">ROUND(H149*F149,2)</f>
        <v>#VALUE!</v>
      </c>
      <c r="J149" s="212" t="e">
        <f t="shared" si="18"/>
        <v>#VALUE!</v>
      </c>
      <c r="K149" s="2"/>
      <c r="L149" s="18"/>
      <c r="M149" s="18"/>
      <c r="N149" s="18"/>
      <c r="O149" s="18"/>
      <c r="P149" s="18"/>
      <c r="Q149" s="18"/>
      <c r="R149" s="18"/>
      <c r="S149" s="18"/>
    </row>
    <row r="150" spans="1:19" s="19" customFormat="1" outlineLevel="1" x14ac:dyDescent="0.2">
      <c r="A150" s="207" t="s">
        <v>883</v>
      </c>
      <c r="B150" s="207">
        <v>110108</v>
      </c>
      <c r="C150" s="208" t="s">
        <v>152</v>
      </c>
      <c r="D150" s="209" t="s">
        <v>269</v>
      </c>
      <c r="E150" s="210" t="s">
        <v>147</v>
      </c>
      <c r="F150" s="211">
        <v>0.45</v>
      </c>
      <c r="G150" s="313"/>
      <c r="H150" s="210" t="e">
        <f t="shared" si="17"/>
        <v>#VALUE!</v>
      </c>
      <c r="I150" s="210" t="e">
        <f t="shared" si="19"/>
        <v>#VALUE!</v>
      </c>
      <c r="J150" s="212" t="e">
        <f t="shared" si="18"/>
        <v>#VALUE!</v>
      </c>
      <c r="K150" s="2"/>
      <c r="L150" s="18"/>
      <c r="M150" s="18"/>
      <c r="N150" s="18"/>
      <c r="O150" s="18"/>
      <c r="P150" s="18"/>
      <c r="Q150" s="18"/>
      <c r="R150" s="18"/>
      <c r="S150" s="18"/>
    </row>
    <row r="151" spans="1:19" s="19" customFormat="1" outlineLevel="1" x14ac:dyDescent="0.2">
      <c r="A151" s="207" t="s">
        <v>884</v>
      </c>
      <c r="B151" s="207">
        <v>100705</v>
      </c>
      <c r="C151" s="208" t="s">
        <v>28</v>
      </c>
      <c r="D151" s="209" t="s">
        <v>65</v>
      </c>
      <c r="E151" s="210" t="s">
        <v>12</v>
      </c>
      <c r="F151" s="211">
        <v>10</v>
      </c>
      <c r="G151" s="313"/>
      <c r="H151" s="210" t="e">
        <f t="shared" si="17"/>
        <v>#VALUE!</v>
      </c>
      <c r="I151" s="210" t="e">
        <f t="shared" si="19"/>
        <v>#VALUE!</v>
      </c>
      <c r="J151" s="212" t="e">
        <f t="shared" si="18"/>
        <v>#VALUE!</v>
      </c>
      <c r="K151" s="2"/>
      <c r="L151" s="18"/>
      <c r="M151" s="18"/>
      <c r="N151" s="18"/>
      <c r="O151" s="18"/>
      <c r="P151" s="18"/>
      <c r="Q151" s="18"/>
      <c r="R151" s="18"/>
      <c r="S151" s="18"/>
    </row>
    <row r="152" spans="1:19" s="19" customFormat="1" ht="13.5" outlineLevel="1" thickBot="1" x14ac:dyDescent="0.25">
      <c r="A152" s="207" t="s">
        <v>885</v>
      </c>
      <c r="B152" s="207">
        <v>111700</v>
      </c>
      <c r="C152" s="208" t="s">
        <v>152</v>
      </c>
      <c r="D152" s="209" t="s">
        <v>270</v>
      </c>
      <c r="E152" s="210" t="s">
        <v>32</v>
      </c>
      <c r="F152" s="211">
        <v>3</v>
      </c>
      <c r="G152" s="313"/>
      <c r="H152" s="210" t="e">
        <f t="shared" si="17"/>
        <v>#VALUE!</v>
      </c>
      <c r="I152" s="210" t="e">
        <f t="shared" si="19"/>
        <v>#VALUE!</v>
      </c>
      <c r="J152" s="212" t="e">
        <f t="shared" si="18"/>
        <v>#VALUE!</v>
      </c>
      <c r="K152" s="2"/>
      <c r="L152" s="18"/>
      <c r="M152" s="18"/>
      <c r="N152" s="18"/>
      <c r="O152" s="18"/>
      <c r="P152" s="18"/>
      <c r="Q152" s="18"/>
      <c r="R152" s="18"/>
      <c r="S152" s="18"/>
    </row>
    <row r="153" spans="1:19" s="19" customFormat="1" ht="15.75" outlineLevel="1" thickBot="1" x14ac:dyDescent="0.25">
      <c r="A153" s="194">
        <v>8</v>
      </c>
      <c r="B153" s="195"/>
      <c r="C153" s="196"/>
      <c r="D153" s="197" t="s">
        <v>271</v>
      </c>
      <c r="E153" s="198" t="e">
        <f>E154+E158</f>
        <v>#VALUE!</v>
      </c>
      <c r="F153" s="198"/>
      <c r="G153" s="198"/>
      <c r="H153" s="198"/>
      <c r="I153" s="198"/>
      <c r="J153" s="199" t="e">
        <f>E153/$G$525</f>
        <v>#VALUE!</v>
      </c>
      <c r="K153" s="2"/>
      <c r="L153" s="18"/>
      <c r="M153" s="18"/>
      <c r="N153" s="18"/>
      <c r="O153" s="18"/>
      <c r="P153" s="18"/>
      <c r="Q153" s="18"/>
      <c r="R153" s="18"/>
      <c r="S153" s="18"/>
    </row>
    <row r="154" spans="1:19" s="19" customFormat="1" outlineLevel="1" x14ac:dyDescent="0.2">
      <c r="A154" s="200" t="s">
        <v>886</v>
      </c>
      <c r="B154" s="201"/>
      <c r="C154" s="202"/>
      <c r="D154" s="203" t="s">
        <v>272</v>
      </c>
      <c r="E154" s="204" t="e">
        <f>SUM(I155:I157)</f>
        <v>#VALUE!</v>
      </c>
      <c r="F154" s="205"/>
      <c r="G154" s="205"/>
      <c r="H154" s="205"/>
      <c r="I154" s="201"/>
      <c r="J154" s="206" t="e">
        <f>E154/$G$525</f>
        <v>#VALUE!</v>
      </c>
      <c r="K154" s="2"/>
      <c r="L154" s="18"/>
      <c r="M154" s="18"/>
      <c r="N154" s="18"/>
      <c r="O154" s="18"/>
      <c r="P154" s="18"/>
      <c r="Q154" s="18"/>
      <c r="R154" s="18"/>
      <c r="S154" s="18"/>
    </row>
    <row r="155" spans="1:19" s="19" customFormat="1" ht="38.25" outlineLevel="1" x14ac:dyDescent="0.2">
      <c r="A155" s="207" t="s">
        <v>805</v>
      </c>
      <c r="B155" s="207">
        <v>87905</v>
      </c>
      <c r="C155" s="208" t="s">
        <v>28</v>
      </c>
      <c r="D155" s="209" t="s">
        <v>273</v>
      </c>
      <c r="E155" s="210" t="s">
        <v>147</v>
      </c>
      <c r="F155" s="211">
        <v>2220.2399999999998</v>
      </c>
      <c r="G155" s="313"/>
      <c r="H155" s="210" t="e">
        <f>ROUND(G155*(1+$F$526),2)</f>
        <v>#VALUE!</v>
      </c>
      <c r="I155" s="210" t="e">
        <f t="shared" si="19"/>
        <v>#VALUE!</v>
      </c>
      <c r="J155" s="212" t="e">
        <f>I155/$G$525</f>
        <v>#VALUE!</v>
      </c>
      <c r="K155" s="2"/>
      <c r="L155" s="18"/>
      <c r="M155" s="18"/>
      <c r="N155" s="18"/>
      <c r="O155" s="18"/>
      <c r="P155" s="18"/>
      <c r="Q155" s="18"/>
      <c r="R155" s="18"/>
      <c r="S155" s="18"/>
    </row>
    <row r="156" spans="1:19" s="19" customFormat="1" ht="38.25" outlineLevel="1" x14ac:dyDescent="0.2">
      <c r="A156" s="207" t="s">
        <v>806</v>
      </c>
      <c r="B156" s="207">
        <v>104958</v>
      </c>
      <c r="C156" s="208" t="s">
        <v>28</v>
      </c>
      <c r="D156" s="209" t="s">
        <v>274</v>
      </c>
      <c r="E156" s="210" t="s">
        <v>147</v>
      </c>
      <c r="F156" s="211">
        <v>2113.29</v>
      </c>
      <c r="G156" s="313"/>
      <c r="H156" s="210" t="e">
        <f>ROUND(G156*(1+$F$526),2)</f>
        <v>#VALUE!</v>
      </c>
      <c r="I156" s="210" t="e">
        <f t="shared" si="19"/>
        <v>#VALUE!</v>
      </c>
      <c r="J156" s="212" t="e">
        <f>I156/$G$525</f>
        <v>#VALUE!</v>
      </c>
      <c r="K156" s="2"/>
      <c r="L156" s="18"/>
      <c r="M156" s="18"/>
      <c r="N156" s="18"/>
      <c r="O156" s="18"/>
      <c r="P156" s="18"/>
      <c r="Q156" s="18"/>
      <c r="R156" s="18"/>
      <c r="S156" s="18"/>
    </row>
    <row r="157" spans="1:19" s="19" customFormat="1" ht="38.25" outlineLevel="1" x14ac:dyDescent="0.2">
      <c r="A157" s="207" t="s">
        <v>807</v>
      </c>
      <c r="B157" s="214">
        <v>87553</v>
      </c>
      <c r="C157" s="215" t="s">
        <v>28</v>
      </c>
      <c r="D157" s="216" t="s">
        <v>275</v>
      </c>
      <c r="E157" s="217" t="s">
        <v>147</v>
      </c>
      <c r="F157" s="218">
        <v>106.95</v>
      </c>
      <c r="G157" s="314"/>
      <c r="H157" s="223" t="e">
        <f>ROUND(G157*(1+$F$526),2)</f>
        <v>#VALUE!</v>
      </c>
      <c r="I157" s="217" t="e">
        <f t="shared" si="19"/>
        <v>#VALUE!</v>
      </c>
      <c r="J157" s="219" t="e">
        <f>I157/$G$525</f>
        <v>#VALUE!</v>
      </c>
      <c r="K157" s="2"/>
      <c r="L157" s="18"/>
      <c r="M157" s="18"/>
      <c r="N157" s="18"/>
      <c r="O157" s="18"/>
      <c r="P157" s="18"/>
      <c r="Q157" s="18"/>
      <c r="R157" s="18"/>
      <c r="S157" s="18"/>
    </row>
    <row r="158" spans="1:19" s="19" customFormat="1" outlineLevel="1" x14ac:dyDescent="0.2">
      <c r="A158" s="246" t="s">
        <v>887</v>
      </c>
      <c r="B158" s="201"/>
      <c r="C158" s="202"/>
      <c r="D158" s="203" t="s">
        <v>276</v>
      </c>
      <c r="E158" s="204" t="e">
        <f>SUM(I159)</f>
        <v>#VALUE!</v>
      </c>
      <c r="F158" s="205"/>
      <c r="G158" s="205"/>
      <c r="H158" s="241"/>
      <c r="I158" s="201"/>
      <c r="J158" s="206" t="e">
        <f>E158/$G$525</f>
        <v>#VALUE!</v>
      </c>
      <c r="K158" s="2"/>
      <c r="L158" s="18"/>
      <c r="M158" s="18"/>
      <c r="N158" s="18"/>
      <c r="O158" s="18"/>
      <c r="P158" s="18"/>
      <c r="Q158" s="18"/>
      <c r="R158" s="18"/>
      <c r="S158" s="18"/>
    </row>
    <row r="159" spans="1:19" s="19" customFormat="1" ht="39" outlineLevel="1" thickBot="1" x14ac:dyDescent="0.25">
      <c r="A159" s="247" t="s">
        <v>888</v>
      </c>
      <c r="B159" s="247">
        <v>104611</v>
      </c>
      <c r="C159" s="253" t="s">
        <v>28</v>
      </c>
      <c r="D159" s="249" t="s">
        <v>277</v>
      </c>
      <c r="E159" s="250" t="s">
        <v>147</v>
      </c>
      <c r="F159" s="251">
        <v>264.33</v>
      </c>
      <c r="G159" s="317"/>
      <c r="H159" s="210" t="e">
        <f>ROUND(G159*(1+$F$526),2)</f>
        <v>#VALUE!</v>
      </c>
      <c r="I159" s="250" t="e">
        <f t="shared" si="19"/>
        <v>#VALUE!</v>
      </c>
      <c r="J159" s="252" t="e">
        <f>I159/$G$525</f>
        <v>#VALUE!</v>
      </c>
      <c r="K159" s="2"/>
      <c r="L159" s="18"/>
      <c r="M159" s="18"/>
      <c r="N159" s="18"/>
      <c r="O159" s="18"/>
      <c r="P159" s="18"/>
      <c r="Q159" s="18"/>
      <c r="R159" s="18"/>
      <c r="S159" s="18"/>
    </row>
    <row r="160" spans="1:19" s="19" customFormat="1" ht="15.75" outlineLevel="1" thickBot="1" x14ac:dyDescent="0.25">
      <c r="A160" s="194">
        <v>9</v>
      </c>
      <c r="B160" s="195"/>
      <c r="C160" s="196"/>
      <c r="D160" s="197" t="s">
        <v>278</v>
      </c>
      <c r="E160" s="198" t="e">
        <f>E161+E164+E167</f>
        <v>#VALUE!</v>
      </c>
      <c r="F160" s="198"/>
      <c r="G160" s="198"/>
      <c r="H160" s="198"/>
      <c r="I160" s="198"/>
      <c r="J160" s="199" t="e">
        <f>E160/$G$525</f>
        <v>#VALUE!</v>
      </c>
      <c r="K160" s="2"/>
      <c r="L160" s="18"/>
      <c r="M160" s="18"/>
      <c r="N160" s="18"/>
      <c r="O160" s="18"/>
      <c r="P160" s="18"/>
      <c r="Q160" s="18"/>
      <c r="R160" s="18"/>
      <c r="S160" s="18"/>
    </row>
    <row r="161" spans="1:19" s="19" customFormat="1" outlineLevel="1" x14ac:dyDescent="0.2">
      <c r="A161" s="200" t="s">
        <v>695</v>
      </c>
      <c r="B161" s="201"/>
      <c r="C161" s="202"/>
      <c r="D161" s="203" t="s">
        <v>272</v>
      </c>
      <c r="E161" s="204" t="e">
        <f>SUM(I162:I163)</f>
        <v>#VALUE!</v>
      </c>
      <c r="F161" s="205"/>
      <c r="G161" s="205"/>
      <c r="H161" s="205"/>
      <c r="I161" s="201"/>
      <c r="J161" s="206" t="e">
        <f>E161/$G$525</f>
        <v>#VALUE!</v>
      </c>
      <c r="K161" s="2"/>
      <c r="L161" s="18"/>
      <c r="M161" s="18"/>
      <c r="N161" s="18"/>
      <c r="O161" s="18"/>
      <c r="P161" s="18"/>
      <c r="Q161" s="18"/>
      <c r="R161" s="18"/>
      <c r="S161" s="18"/>
    </row>
    <row r="162" spans="1:19" s="19" customFormat="1" ht="38.25" outlineLevel="1" x14ac:dyDescent="0.2">
      <c r="A162" s="207" t="s">
        <v>696</v>
      </c>
      <c r="B162" s="207">
        <v>94995</v>
      </c>
      <c r="C162" s="208" t="s">
        <v>28</v>
      </c>
      <c r="D162" s="209" t="s">
        <v>279</v>
      </c>
      <c r="E162" s="210" t="s">
        <v>147</v>
      </c>
      <c r="F162" s="211">
        <v>593.52</v>
      </c>
      <c r="G162" s="313"/>
      <c r="H162" s="210" t="e">
        <f>ROUND(G162*(1+$F$526),2)</f>
        <v>#VALUE!</v>
      </c>
      <c r="I162" s="210" t="e">
        <f t="shared" si="19"/>
        <v>#VALUE!</v>
      </c>
      <c r="J162" s="212" t="e">
        <f>I162/$G$525</f>
        <v>#VALUE!</v>
      </c>
      <c r="K162" s="2"/>
      <c r="L162" s="18"/>
      <c r="M162" s="18"/>
      <c r="N162" s="18"/>
      <c r="O162" s="18"/>
      <c r="P162" s="18"/>
      <c r="Q162" s="18"/>
      <c r="R162" s="18"/>
      <c r="S162" s="18"/>
    </row>
    <row r="163" spans="1:19" s="19" customFormat="1" outlineLevel="1" x14ac:dyDescent="0.2">
      <c r="A163" s="207" t="s">
        <v>889</v>
      </c>
      <c r="B163" s="214">
        <v>2180</v>
      </c>
      <c r="C163" s="245" t="s">
        <v>145</v>
      </c>
      <c r="D163" s="216" t="s">
        <v>280</v>
      </c>
      <c r="E163" s="217" t="s">
        <v>147</v>
      </c>
      <c r="F163" s="218">
        <v>593.52</v>
      </c>
      <c r="G163" s="314"/>
      <c r="H163" s="223" t="e">
        <f>ROUND(G163*(1+$F$526),2)</f>
        <v>#VALUE!</v>
      </c>
      <c r="I163" s="217" t="e">
        <f t="shared" si="19"/>
        <v>#VALUE!</v>
      </c>
      <c r="J163" s="219" t="e">
        <f>I163/$G$525</f>
        <v>#VALUE!</v>
      </c>
      <c r="K163" s="2"/>
      <c r="L163" s="18"/>
      <c r="M163" s="18"/>
      <c r="N163" s="18"/>
      <c r="O163" s="18"/>
      <c r="P163" s="18"/>
      <c r="Q163" s="18"/>
      <c r="R163" s="18"/>
      <c r="S163" s="18"/>
    </row>
    <row r="164" spans="1:19" s="19" customFormat="1" outlineLevel="1" x14ac:dyDescent="0.2">
      <c r="A164" s="200" t="s">
        <v>697</v>
      </c>
      <c r="B164" s="201"/>
      <c r="C164" s="202"/>
      <c r="D164" s="203" t="s">
        <v>281</v>
      </c>
      <c r="E164" s="204" t="e">
        <f>SUM(I165:I166)</f>
        <v>#VALUE!</v>
      </c>
      <c r="F164" s="205"/>
      <c r="G164" s="205"/>
      <c r="H164" s="241"/>
      <c r="I164" s="201"/>
      <c r="J164" s="206" t="e">
        <f>E164/$G$525</f>
        <v>#VALUE!</v>
      </c>
      <c r="K164" s="2"/>
      <c r="L164" s="18"/>
      <c r="M164" s="18"/>
      <c r="N164" s="18"/>
      <c r="O164" s="18"/>
      <c r="P164" s="18"/>
      <c r="Q164" s="18"/>
      <c r="R164" s="18"/>
      <c r="S164" s="18"/>
    </row>
    <row r="165" spans="1:19" s="19" customFormat="1" ht="25.5" outlineLevel="1" x14ac:dyDescent="0.2">
      <c r="A165" s="207" t="s">
        <v>698</v>
      </c>
      <c r="B165" s="207">
        <v>10168</v>
      </c>
      <c r="C165" s="213" t="s">
        <v>145</v>
      </c>
      <c r="D165" s="209" t="s">
        <v>282</v>
      </c>
      <c r="E165" s="210" t="s">
        <v>147</v>
      </c>
      <c r="F165" s="211">
        <v>499.67</v>
      </c>
      <c r="G165" s="313"/>
      <c r="H165" s="210" t="e">
        <f>ROUND(G165*(1+$F$526),2)</f>
        <v>#VALUE!</v>
      </c>
      <c r="I165" s="210" t="e">
        <f t="shared" si="19"/>
        <v>#VALUE!</v>
      </c>
      <c r="J165" s="212" t="e">
        <f>I165/$G$525</f>
        <v>#VALUE!</v>
      </c>
      <c r="K165" s="2"/>
      <c r="L165" s="18"/>
      <c r="M165" s="18"/>
      <c r="N165" s="18"/>
      <c r="O165" s="18"/>
      <c r="P165" s="18"/>
      <c r="Q165" s="18"/>
      <c r="R165" s="18"/>
      <c r="S165" s="18"/>
    </row>
    <row r="166" spans="1:19" s="19" customFormat="1" ht="25.5" outlineLevel="1" x14ac:dyDescent="0.2">
      <c r="A166" s="207" t="s">
        <v>699</v>
      </c>
      <c r="B166" s="214">
        <v>12623</v>
      </c>
      <c r="C166" s="245" t="s">
        <v>145</v>
      </c>
      <c r="D166" s="216" t="s">
        <v>283</v>
      </c>
      <c r="E166" s="217" t="s">
        <v>147</v>
      </c>
      <c r="F166" s="218">
        <v>93.85</v>
      </c>
      <c r="G166" s="314"/>
      <c r="H166" s="223" t="e">
        <f>ROUND(G166*(1+$F$526),2)</f>
        <v>#VALUE!</v>
      </c>
      <c r="I166" s="217" t="e">
        <f t="shared" si="19"/>
        <v>#VALUE!</v>
      </c>
      <c r="J166" s="219" t="e">
        <f>I166/$G$525</f>
        <v>#VALUE!</v>
      </c>
      <c r="K166" s="2"/>
      <c r="L166" s="18"/>
      <c r="M166" s="18"/>
      <c r="N166" s="18"/>
      <c r="O166" s="18"/>
      <c r="P166" s="18"/>
      <c r="Q166" s="18"/>
      <c r="R166" s="18"/>
      <c r="S166" s="18"/>
    </row>
    <row r="167" spans="1:19" s="19" customFormat="1" outlineLevel="1" x14ac:dyDescent="0.2">
      <c r="A167" s="200" t="s">
        <v>700</v>
      </c>
      <c r="B167" s="201"/>
      <c r="C167" s="202"/>
      <c r="D167" s="203" t="s">
        <v>284</v>
      </c>
      <c r="E167" s="204" t="e">
        <f>SUM(I168)</f>
        <v>#VALUE!</v>
      </c>
      <c r="F167" s="205"/>
      <c r="G167" s="205"/>
      <c r="H167" s="241"/>
      <c r="I167" s="201"/>
      <c r="J167" s="206" t="e">
        <f>E167/$G$525</f>
        <v>#VALUE!</v>
      </c>
      <c r="K167" s="2"/>
      <c r="L167" s="18"/>
      <c r="M167" s="18"/>
      <c r="N167" s="18"/>
      <c r="O167" s="18"/>
      <c r="P167" s="18"/>
      <c r="Q167" s="18"/>
      <c r="R167" s="18"/>
      <c r="S167" s="18"/>
    </row>
    <row r="168" spans="1:19" s="19" customFormat="1" ht="13.5" outlineLevel="1" thickBot="1" x14ac:dyDescent="0.25">
      <c r="A168" s="207" t="s">
        <v>701</v>
      </c>
      <c r="B168" s="207">
        <v>11233</v>
      </c>
      <c r="C168" s="213" t="s">
        <v>145</v>
      </c>
      <c r="D168" s="209" t="s">
        <v>285</v>
      </c>
      <c r="E168" s="210" t="s">
        <v>286</v>
      </c>
      <c r="F168" s="211">
        <v>498.98</v>
      </c>
      <c r="G168" s="313"/>
      <c r="H168" s="210" t="e">
        <f>ROUND(G168*(1+$F$526),2)</f>
        <v>#VALUE!</v>
      </c>
      <c r="I168" s="210" t="e">
        <f t="shared" si="19"/>
        <v>#VALUE!</v>
      </c>
      <c r="J168" s="212" t="e">
        <f>I168/$G$525</f>
        <v>#VALUE!</v>
      </c>
      <c r="K168" s="2"/>
      <c r="L168" s="18"/>
      <c r="M168" s="18"/>
      <c r="N168" s="18"/>
      <c r="O168" s="18"/>
      <c r="P168" s="18"/>
      <c r="Q168" s="18"/>
      <c r="R168" s="18"/>
      <c r="S168" s="18"/>
    </row>
    <row r="169" spans="1:19" s="19" customFormat="1" ht="15.75" outlineLevel="1" thickBot="1" x14ac:dyDescent="0.25">
      <c r="A169" s="194">
        <v>10</v>
      </c>
      <c r="B169" s="195"/>
      <c r="C169" s="196"/>
      <c r="D169" s="197" t="s">
        <v>287</v>
      </c>
      <c r="E169" s="198" t="e">
        <f>E170</f>
        <v>#VALUE!</v>
      </c>
      <c r="F169" s="198"/>
      <c r="G169" s="198"/>
      <c r="H169" s="198"/>
      <c r="I169" s="198"/>
      <c r="J169" s="199" t="e">
        <f>E169/$G$525</f>
        <v>#VALUE!</v>
      </c>
      <c r="K169" s="2"/>
      <c r="L169" s="18"/>
      <c r="M169" s="18"/>
      <c r="N169" s="18"/>
      <c r="O169" s="18"/>
      <c r="P169" s="18"/>
      <c r="Q169" s="18"/>
      <c r="R169" s="18"/>
      <c r="S169" s="18"/>
    </row>
    <row r="170" spans="1:19" s="19" customFormat="1" outlineLevel="1" x14ac:dyDescent="0.2">
      <c r="A170" s="200" t="s">
        <v>702</v>
      </c>
      <c r="B170" s="201"/>
      <c r="C170" s="202"/>
      <c r="D170" s="203" t="s">
        <v>1131</v>
      </c>
      <c r="E170" s="204" t="e">
        <f>SUM(I171:I175)</f>
        <v>#VALUE!</v>
      </c>
      <c r="F170" s="205"/>
      <c r="G170" s="205"/>
      <c r="H170" s="205"/>
      <c r="I170" s="201"/>
      <c r="J170" s="206" t="e">
        <f>E170/$G$525</f>
        <v>#VALUE!</v>
      </c>
      <c r="K170" s="2"/>
      <c r="L170" s="18"/>
      <c r="M170" s="18"/>
      <c r="N170" s="18"/>
      <c r="O170" s="18"/>
      <c r="P170" s="18"/>
      <c r="Q170" s="18"/>
      <c r="R170" s="18"/>
      <c r="S170" s="18"/>
    </row>
    <row r="171" spans="1:19" s="19" customFormat="1" ht="38.25" outlineLevel="1" x14ac:dyDescent="0.2">
      <c r="A171" s="254" t="s">
        <v>1128</v>
      </c>
      <c r="B171" s="255" t="s">
        <v>28</v>
      </c>
      <c r="C171" s="256">
        <v>94991</v>
      </c>
      <c r="D171" s="257" t="s">
        <v>60</v>
      </c>
      <c r="E171" s="258" t="s">
        <v>650</v>
      </c>
      <c r="F171" s="211">
        <v>65.48</v>
      </c>
      <c r="G171" s="313"/>
      <c r="H171" s="258" t="e">
        <f>ROUND(G171*(1+$F$526),2)</f>
        <v>#VALUE!</v>
      </c>
      <c r="I171" s="258" t="e">
        <f t="shared" si="19"/>
        <v>#VALUE!</v>
      </c>
      <c r="J171" s="259" t="e">
        <f>I171/$G$525</f>
        <v>#VALUE!</v>
      </c>
      <c r="K171" s="2"/>
      <c r="L171" s="18"/>
      <c r="M171" s="18"/>
      <c r="N171" s="18"/>
      <c r="O171" s="18"/>
      <c r="P171" s="18"/>
      <c r="Q171" s="18"/>
      <c r="R171" s="18"/>
      <c r="S171" s="18"/>
    </row>
    <row r="172" spans="1:19" s="19" customFormat="1" ht="25.5" outlineLevel="1" x14ac:dyDescent="0.2">
      <c r="A172" s="254" t="s">
        <v>1129</v>
      </c>
      <c r="B172" s="260" t="s">
        <v>28</v>
      </c>
      <c r="C172" s="261">
        <v>96622</v>
      </c>
      <c r="D172" s="262" t="s">
        <v>1132</v>
      </c>
      <c r="E172" s="263" t="s">
        <v>650</v>
      </c>
      <c r="F172" s="264">
        <v>3.27</v>
      </c>
      <c r="G172" s="318"/>
      <c r="H172" s="258" t="e">
        <f>ROUND(G172*(1+$F$526),2)</f>
        <v>#VALUE!</v>
      </c>
      <c r="I172" s="258" t="e">
        <f t="shared" si="19"/>
        <v>#VALUE!</v>
      </c>
      <c r="J172" s="259" t="e">
        <f>I172/$G$525</f>
        <v>#VALUE!</v>
      </c>
      <c r="K172" s="2"/>
      <c r="L172" s="18"/>
      <c r="M172" s="18"/>
      <c r="N172" s="18"/>
      <c r="O172" s="18"/>
      <c r="P172" s="18"/>
      <c r="Q172" s="18"/>
      <c r="R172" s="18"/>
      <c r="S172" s="18"/>
    </row>
    <row r="173" spans="1:19" s="19" customFormat="1" outlineLevel="1" x14ac:dyDescent="0.2">
      <c r="A173" s="254" t="s">
        <v>1130</v>
      </c>
      <c r="B173" s="265" t="s">
        <v>651</v>
      </c>
      <c r="C173" s="266" t="s">
        <v>1133</v>
      </c>
      <c r="D173" s="267" t="s">
        <v>1134</v>
      </c>
      <c r="E173" s="268" t="s">
        <v>650</v>
      </c>
      <c r="F173" s="269">
        <v>31.3</v>
      </c>
      <c r="G173" s="319"/>
      <c r="H173" s="258" t="e">
        <f>ROUND(G173*(1+$F$526),2)</f>
        <v>#VALUE!</v>
      </c>
      <c r="I173" s="258" t="e">
        <f t="shared" si="19"/>
        <v>#VALUE!</v>
      </c>
      <c r="J173" s="259" t="e">
        <f>I173/$G$525</f>
        <v>#VALUE!</v>
      </c>
      <c r="K173" s="2"/>
      <c r="L173" s="18"/>
      <c r="M173" s="18"/>
      <c r="N173" s="18"/>
      <c r="O173" s="18"/>
      <c r="P173" s="18"/>
      <c r="Q173" s="18"/>
      <c r="R173" s="18"/>
      <c r="S173" s="18"/>
    </row>
    <row r="174" spans="1:19" s="19" customFormat="1" ht="25.5" outlineLevel="1" x14ac:dyDescent="0.2">
      <c r="A174" s="254" t="s">
        <v>1139</v>
      </c>
      <c r="B174" s="265" t="s">
        <v>28</v>
      </c>
      <c r="C174" s="266" t="s">
        <v>1135</v>
      </c>
      <c r="D174" s="267" t="s">
        <v>1136</v>
      </c>
      <c r="E174" s="268" t="s">
        <v>649</v>
      </c>
      <c r="F174" s="269">
        <v>313</v>
      </c>
      <c r="G174" s="319"/>
      <c r="H174" s="258" t="e">
        <f>ROUND(G174*(1+$F$526),2)</f>
        <v>#VALUE!</v>
      </c>
      <c r="I174" s="258" t="e">
        <f t="shared" si="19"/>
        <v>#VALUE!</v>
      </c>
      <c r="J174" s="259" t="e">
        <f>I174/$G$525</f>
        <v>#VALUE!</v>
      </c>
      <c r="K174" s="2"/>
      <c r="L174" s="18"/>
      <c r="M174" s="18"/>
      <c r="N174" s="18"/>
      <c r="O174" s="18"/>
      <c r="P174" s="18"/>
      <c r="Q174" s="18"/>
      <c r="R174" s="18"/>
      <c r="S174" s="18"/>
    </row>
    <row r="175" spans="1:19" s="19" customFormat="1" ht="26.25" outlineLevel="1" thickBot="1" x14ac:dyDescent="0.25">
      <c r="A175" s="254" t="s">
        <v>1140</v>
      </c>
      <c r="B175" s="270" t="s">
        <v>28</v>
      </c>
      <c r="C175" s="271" t="s">
        <v>1137</v>
      </c>
      <c r="D175" s="272" t="s">
        <v>1138</v>
      </c>
      <c r="E175" s="273" t="s">
        <v>649</v>
      </c>
      <c r="F175" s="274">
        <v>185.45</v>
      </c>
      <c r="G175" s="320"/>
      <c r="H175" s="258" t="e">
        <f>ROUND(G175*(1+$F$526),2)</f>
        <v>#VALUE!</v>
      </c>
      <c r="I175" s="258" t="e">
        <f t="shared" si="19"/>
        <v>#VALUE!</v>
      </c>
      <c r="J175" s="259" t="e">
        <f>I175/$G$525</f>
        <v>#VALUE!</v>
      </c>
      <c r="K175" s="2"/>
      <c r="L175" s="18"/>
      <c r="M175" s="18"/>
      <c r="N175" s="18"/>
      <c r="O175" s="18"/>
      <c r="P175" s="18"/>
      <c r="Q175" s="18"/>
      <c r="R175" s="18"/>
      <c r="S175" s="18"/>
    </row>
    <row r="176" spans="1:19" s="19" customFormat="1" ht="15.75" outlineLevel="1" thickBot="1" x14ac:dyDescent="0.25">
      <c r="A176" s="194">
        <v>11</v>
      </c>
      <c r="B176" s="195"/>
      <c r="C176" s="196"/>
      <c r="D176" s="197" t="s">
        <v>288</v>
      </c>
      <c r="E176" s="198" t="e">
        <f>E177</f>
        <v>#VALUE!</v>
      </c>
      <c r="F176" s="198"/>
      <c r="G176" s="198"/>
      <c r="H176" s="198"/>
      <c r="I176" s="198"/>
      <c r="J176" s="199" t="e">
        <f>E176/$G$525</f>
        <v>#VALUE!</v>
      </c>
      <c r="K176" s="2"/>
      <c r="L176" s="18"/>
      <c r="M176" s="18"/>
      <c r="N176" s="18"/>
      <c r="O176" s="18"/>
      <c r="P176" s="18"/>
      <c r="Q176" s="18"/>
      <c r="R176" s="18"/>
      <c r="S176" s="18"/>
    </row>
    <row r="177" spans="1:19" s="19" customFormat="1" outlineLevel="1" x14ac:dyDescent="0.2">
      <c r="A177" s="200" t="s">
        <v>703</v>
      </c>
      <c r="B177" s="201"/>
      <c r="C177" s="202"/>
      <c r="D177" s="203" t="s">
        <v>289</v>
      </c>
      <c r="E177" s="204" t="e">
        <f>SUM(I178)</f>
        <v>#VALUE!</v>
      </c>
      <c r="F177" s="205"/>
      <c r="G177" s="205"/>
      <c r="H177" s="205"/>
      <c r="I177" s="201"/>
      <c r="J177" s="206" t="e">
        <f>E177/$G$525</f>
        <v>#VALUE!</v>
      </c>
      <c r="K177" s="2"/>
      <c r="L177" s="18"/>
      <c r="M177" s="18"/>
      <c r="N177" s="18"/>
      <c r="O177" s="18"/>
      <c r="P177" s="18"/>
      <c r="Q177" s="18"/>
      <c r="R177" s="18"/>
      <c r="S177" s="18"/>
    </row>
    <row r="178" spans="1:19" s="19" customFormat="1" ht="26.25" outlineLevel="1" thickBot="1" x14ac:dyDescent="0.25">
      <c r="A178" s="207" t="s">
        <v>704</v>
      </c>
      <c r="B178" s="207">
        <v>96114</v>
      </c>
      <c r="C178" s="208" t="s">
        <v>28</v>
      </c>
      <c r="D178" s="209" t="s">
        <v>67</v>
      </c>
      <c r="E178" s="210" t="s">
        <v>147</v>
      </c>
      <c r="F178" s="211">
        <v>661.1</v>
      </c>
      <c r="G178" s="313"/>
      <c r="H178" s="210" t="e">
        <f>ROUND(G178*(1+$F$526),2)</f>
        <v>#VALUE!</v>
      </c>
      <c r="I178" s="210" t="e">
        <f t="shared" si="19"/>
        <v>#VALUE!</v>
      </c>
      <c r="J178" s="212" t="e">
        <f>I178/$G$525</f>
        <v>#VALUE!</v>
      </c>
      <c r="K178" s="2"/>
      <c r="L178" s="18"/>
      <c r="M178" s="18"/>
      <c r="N178" s="18"/>
      <c r="O178" s="18"/>
      <c r="P178" s="18"/>
      <c r="Q178" s="18"/>
      <c r="R178" s="18"/>
      <c r="S178" s="18"/>
    </row>
    <row r="179" spans="1:19" s="19" customFormat="1" ht="15.75" outlineLevel="1" thickBot="1" x14ac:dyDescent="0.25">
      <c r="A179" s="194">
        <v>12</v>
      </c>
      <c r="B179" s="195"/>
      <c r="C179" s="196"/>
      <c r="D179" s="197" t="s">
        <v>290</v>
      </c>
      <c r="E179" s="198" t="e">
        <f>E180+E186+E189</f>
        <v>#VALUE!</v>
      </c>
      <c r="F179" s="198"/>
      <c r="G179" s="198"/>
      <c r="H179" s="198"/>
      <c r="I179" s="198"/>
      <c r="J179" s="199" t="e">
        <f>E179/$G$525</f>
        <v>#VALUE!</v>
      </c>
      <c r="K179" s="2"/>
      <c r="L179" s="18"/>
      <c r="M179" s="18"/>
      <c r="N179" s="18"/>
      <c r="O179" s="18"/>
      <c r="P179" s="18"/>
      <c r="Q179" s="18"/>
      <c r="R179" s="18"/>
      <c r="S179" s="18"/>
    </row>
    <row r="180" spans="1:19" s="19" customFormat="1" outlineLevel="1" x14ac:dyDescent="0.2">
      <c r="A180" s="200" t="s">
        <v>705</v>
      </c>
      <c r="B180" s="201"/>
      <c r="C180" s="202"/>
      <c r="D180" s="203" t="s">
        <v>291</v>
      </c>
      <c r="E180" s="204" t="e">
        <f>SUM(I181:I185)</f>
        <v>#VALUE!</v>
      </c>
      <c r="F180" s="205"/>
      <c r="G180" s="205"/>
      <c r="H180" s="205"/>
      <c r="I180" s="201"/>
      <c r="J180" s="206" t="e">
        <f>E180/$G$525</f>
        <v>#VALUE!</v>
      </c>
      <c r="K180" s="2"/>
      <c r="L180" s="18"/>
      <c r="M180" s="18"/>
      <c r="N180" s="18"/>
      <c r="O180" s="18"/>
      <c r="P180" s="18"/>
      <c r="Q180" s="18"/>
      <c r="R180" s="18"/>
      <c r="S180" s="18"/>
    </row>
    <row r="181" spans="1:19" s="19" customFormat="1" ht="25.5" outlineLevel="1" x14ac:dyDescent="0.2">
      <c r="A181" s="207" t="s">
        <v>706</v>
      </c>
      <c r="B181" s="207">
        <v>88485</v>
      </c>
      <c r="C181" s="208" t="s">
        <v>28</v>
      </c>
      <c r="D181" s="209" t="s">
        <v>292</v>
      </c>
      <c r="E181" s="210" t="s">
        <v>147</v>
      </c>
      <c r="F181" s="211">
        <v>777.1</v>
      </c>
      <c r="G181" s="313"/>
      <c r="H181" s="210" t="e">
        <f>ROUND(G181*(1+$F$526),2)</f>
        <v>#VALUE!</v>
      </c>
      <c r="I181" s="210" t="e">
        <f t="shared" si="19"/>
        <v>#VALUE!</v>
      </c>
      <c r="J181" s="212" t="e">
        <f>I181/$G$525</f>
        <v>#VALUE!</v>
      </c>
      <c r="K181" s="2"/>
      <c r="L181" s="18"/>
      <c r="M181" s="18"/>
      <c r="N181" s="18"/>
      <c r="O181" s="18"/>
      <c r="P181" s="18"/>
      <c r="Q181" s="18"/>
      <c r="R181" s="18"/>
      <c r="S181" s="18"/>
    </row>
    <row r="182" spans="1:19" s="19" customFormat="1" ht="25.5" outlineLevel="1" x14ac:dyDescent="0.2">
      <c r="A182" s="207" t="s">
        <v>707</v>
      </c>
      <c r="B182" s="207">
        <v>88495</v>
      </c>
      <c r="C182" s="208" t="s">
        <v>28</v>
      </c>
      <c r="D182" s="209" t="s">
        <v>293</v>
      </c>
      <c r="E182" s="210" t="s">
        <v>147</v>
      </c>
      <c r="F182" s="211">
        <v>1225.33</v>
      </c>
      <c r="G182" s="313"/>
      <c r="H182" s="210" t="e">
        <f>ROUND(G182*(1+$F$526),2)</f>
        <v>#VALUE!</v>
      </c>
      <c r="I182" s="210" t="e">
        <f t="shared" si="19"/>
        <v>#VALUE!</v>
      </c>
      <c r="J182" s="212" t="e">
        <f>I182/$G$525</f>
        <v>#VALUE!</v>
      </c>
      <c r="K182" s="2"/>
      <c r="L182" s="18"/>
      <c r="M182" s="18"/>
      <c r="N182" s="18"/>
      <c r="O182" s="18"/>
      <c r="P182" s="18"/>
      <c r="Q182" s="18"/>
      <c r="R182" s="18"/>
      <c r="S182" s="18"/>
    </row>
    <row r="183" spans="1:19" s="19" customFormat="1" ht="25.5" outlineLevel="1" x14ac:dyDescent="0.2">
      <c r="A183" s="207" t="s">
        <v>708</v>
      </c>
      <c r="B183" s="207">
        <v>96130</v>
      </c>
      <c r="C183" s="208" t="s">
        <v>28</v>
      </c>
      <c r="D183" s="209" t="s">
        <v>294</v>
      </c>
      <c r="E183" s="210" t="s">
        <v>147</v>
      </c>
      <c r="F183" s="211">
        <v>777.1</v>
      </c>
      <c r="G183" s="313"/>
      <c r="H183" s="210" t="e">
        <f>ROUND(G183*(1+$F$526),2)</f>
        <v>#VALUE!</v>
      </c>
      <c r="I183" s="210" t="e">
        <f t="shared" si="19"/>
        <v>#VALUE!</v>
      </c>
      <c r="J183" s="212" t="e">
        <f>I183/$G$525</f>
        <v>#VALUE!</v>
      </c>
      <c r="K183" s="2"/>
      <c r="L183" s="18"/>
      <c r="M183" s="18"/>
      <c r="N183" s="18"/>
      <c r="O183" s="18"/>
      <c r="P183" s="18"/>
      <c r="Q183" s="18"/>
      <c r="R183" s="18"/>
      <c r="S183" s="18"/>
    </row>
    <row r="184" spans="1:19" s="19" customFormat="1" ht="25.5" outlineLevel="1" x14ac:dyDescent="0.2">
      <c r="A184" s="207" t="s">
        <v>709</v>
      </c>
      <c r="B184" s="207">
        <v>104641</v>
      </c>
      <c r="C184" s="208" t="s">
        <v>28</v>
      </c>
      <c r="D184" s="209" t="s">
        <v>295</v>
      </c>
      <c r="E184" s="210" t="s">
        <v>147</v>
      </c>
      <c r="F184" s="211">
        <v>1225.33</v>
      </c>
      <c r="G184" s="313"/>
      <c r="H184" s="210" t="e">
        <f>ROUND(G184*(1+$F$526),2)</f>
        <v>#VALUE!</v>
      </c>
      <c r="I184" s="210" t="e">
        <f t="shared" si="19"/>
        <v>#VALUE!</v>
      </c>
      <c r="J184" s="212" t="e">
        <f>I184/$G$525</f>
        <v>#VALUE!</v>
      </c>
      <c r="K184" s="2"/>
      <c r="L184" s="18"/>
      <c r="M184" s="18"/>
      <c r="N184" s="18"/>
      <c r="O184" s="18"/>
      <c r="P184" s="18"/>
      <c r="Q184" s="18"/>
      <c r="R184" s="18"/>
      <c r="S184" s="18"/>
    </row>
    <row r="185" spans="1:19" s="19" customFormat="1" outlineLevel="1" x14ac:dyDescent="0.2">
      <c r="A185" s="207" t="s">
        <v>890</v>
      </c>
      <c r="B185" s="214">
        <v>95305</v>
      </c>
      <c r="C185" s="215" t="s">
        <v>28</v>
      </c>
      <c r="D185" s="216" t="s">
        <v>296</v>
      </c>
      <c r="E185" s="217" t="s">
        <v>147</v>
      </c>
      <c r="F185" s="218">
        <v>1443.14</v>
      </c>
      <c r="G185" s="314"/>
      <c r="H185" s="217" t="e">
        <f>ROUND(G185*(1+$F$526),2)</f>
        <v>#VALUE!</v>
      </c>
      <c r="I185" s="217" t="e">
        <f t="shared" si="19"/>
        <v>#VALUE!</v>
      </c>
      <c r="J185" s="219" t="e">
        <f>I185/$G$525</f>
        <v>#VALUE!</v>
      </c>
      <c r="K185" s="2"/>
      <c r="L185" s="18"/>
      <c r="M185" s="18"/>
      <c r="N185" s="18"/>
      <c r="O185" s="18"/>
      <c r="P185" s="18"/>
      <c r="Q185" s="18"/>
      <c r="R185" s="18"/>
      <c r="S185" s="18"/>
    </row>
    <row r="186" spans="1:19" s="19" customFormat="1" outlineLevel="1" x14ac:dyDescent="0.2">
      <c r="A186" s="200" t="s">
        <v>891</v>
      </c>
      <c r="B186" s="201"/>
      <c r="C186" s="202"/>
      <c r="D186" s="203" t="s">
        <v>297</v>
      </c>
      <c r="E186" s="204" t="e">
        <f>SUM(I187:I188)</f>
        <v>#VALUE!</v>
      </c>
      <c r="F186" s="205"/>
      <c r="G186" s="205"/>
      <c r="H186" s="205"/>
      <c r="I186" s="201"/>
      <c r="J186" s="206" t="e">
        <f>E186/$G$525</f>
        <v>#VALUE!</v>
      </c>
      <c r="K186" s="2"/>
      <c r="L186" s="18"/>
      <c r="M186" s="18"/>
      <c r="N186" s="18"/>
      <c r="O186" s="18"/>
      <c r="P186" s="18"/>
      <c r="Q186" s="18"/>
      <c r="R186" s="18"/>
      <c r="S186" s="18"/>
    </row>
    <row r="187" spans="1:19" ht="25.5" outlineLevel="1" x14ac:dyDescent="0.2">
      <c r="A187" s="207" t="s">
        <v>892</v>
      </c>
      <c r="B187" s="207">
        <v>88494</v>
      </c>
      <c r="C187" s="208" t="s">
        <v>28</v>
      </c>
      <c r="D187" s="209" t="s">
        <v>69</v>
      </c>
      <c r="E187" s="210" t="s">
        <v>147</v>
      </c>
      <c r="F187" s="211">
        <v>661.1</v>
      </c>
      <c r="G187" s="313"/>
      <c r="H187" s="210" t="e">
        <f>ROUND(G187*(1+$F$526),2)</f>
        <v>#VALUE!</v>
      </c>
      <c r="I187" s="210" t="e">
        <f t="shared" si="19"/>
        <v>#VALUE!</v>
      </c>
      <c r="J187" s="212" t="e">
        <f>I187/$G$525</f>
        <v>#VALUE!</v>
      </c>
      <c r="K187" s="2"/>
      <c r="L187" s="2"/>
      <c r="M187" s="2"/>
      <c r="N187" s="2"/>
      <c r="O187" s="2"/>
      <c r="P187" s="2"/>
      <c r="Q187" s="2"/>
      <c r="R187" s="2"/>
      <c r="S187" s="2"/>
    </row>
    <row r="188" spans="1:19" s="19" customFormat="1" ht="25.5" outlineLevel="1" x14ac:dyDescent="0.2">
      <c r="A188" s="207" t="s">
        <v>893</v>
      </c>
      <c r="B188" s="214">
        <v>104639</v>
      </c>
      <c r="C188" s="215" t="s">
        <v>28</v>
      </c>
      <c r="D188" s="216" t="s">
        <v>298</v>
      </c>
      <c r="E188" s="217" t="s">
        <v>147</v>
      </c>
      <c r="F188" s="218">
        <v>661.1</v>
      </c>
      <c r="G188" s="314"/>
      <c r="H188" s="223" t="e">
        <f>ROUND(G188*(1+$F$526),2)</f>
        <v>#VALUE!</v>
      </c>
      <c r="I188" s="217" t="e">
        <f t="shared" si="19"/>
        <v>#VALUE!</v>
      </c>
      <c r="J188" s="219" t="e">
        <f>I188/$G$525</f>
        <v>#VALUE!</v>
      </c>
      <c r="K188" s="2"/>
      <c r="L188" s="18"/>
      <c r="M188" s="18"/>
      <c r="N188" s="18"/>
      <c r="O188" s="18"/>
      <c r="P188" s="18"/>
      <c r="Q188" s="18"/>
      <c r="R188" s="18"/>
      <c r="S188" s="18"/>
    </row>
    <row r="189" spans="1:19" s="19" customFormat="1" outlineLevel="1" x14ac:dyDescent="0.2">
      <c r="A189" s="200" t="s">
        <v>894</v>
      </c>
      <c r="B189" s="201"/>
      <c r="C189" s="202"/>
      <c r="D189" s="203" t="s">
        <v>13</v>
      </c>
      <c r="E189" s="204" t="e">
        <f>SUM(I190:I191)</f>
        <v>#VALUE!</v>
      </c>
      <c r="F189" s="205"/>
      <c r="G189" s="205"/>
      <c r="H189" s="241"/>
      <c r="I189" s="201"/>
      <c r="J189" s="206" t="e">
        <f>E189/$G$525</f>
        <v>#VALUE!</v>
      </c>
      <c r="K189" s="2"/>
      <c r="L189" s="18"/>
      <c r="M189" s="18"/>
      <c r="N189" s="18"/>
      <c r="O189" s="18"/>
      <c r="P189" s="18"/>
      <c r="Q189" s="18"/>
      <c r="R189" s="18"/>
      <c r="S189" s="18"/>
    </row>
    <row r="190" spans="1:19" s="19" customFormat="1" outlineLevel="1" x14ac:dyDescent="0.2">
      <c r="A190" s="207" t="s">
        <v>895</v>
      </c>
      <c r="B190" s="207">
        <v>102197</v>
      </c>
      <c r="C190" s="208" t="s">
        <v>28</v>
      </c>
      <c r="D190" s="209" t="s">
        <v>299</v>
      </c>
      <c r="E190" s="210" t="s">
        <v>147</v>
      </c>
      <c r="F190" s="211">
        <v>113.89</v>
      </c>
      <c r="G190" s="313"/>
      <c r="H190" s="210" t="e">
        <f>ROUND(G190*(1+$F$526),2)</f>
        <v>#VALUE!</v>
      </c>
      <c r="I190" s="210" t="e">
        <f t="shared" si="19"/>
        <v>#VALUE!</v>
      </c>
      <c r="J190" s="212" t="e">
        <f>I190/$G$525</f>
        <v>#VALUE!</v>
      </c>
      <c r="K190" s="2"/>
      <c r="L190" s="18"/>
      <c r="M190" s="18"/>
      <c r="N190" s="18"/>
      <c r="O190" s="18"/>
      <c r="P190" s="18"/>
      <c r="Q190" s="18"/>
      <c r="R190" s="18"/>
      <c r="S190" s="18"/>
    </row>
    <row r="191" spans="1:19" s="19" customFormat="1" ht="26.25" outlineLevel="1" thickBot="1" x14ac:dyDescent="0.25">
      <c r="A191" s="207" t="s">
        <v>896</v>
      </c>
      <c r="B191" s="207">
        <v>102219</v>
      </c>
      <c r="C191" s="208" t="s">
        <v>28</v>
      </c>
      <c r="D191" s="209" t="s">
        <v>68</v>
      </c>
      <c r="E191" s="210" t="s">
        <v>147</v>
      </c>
      <c r="F191" s="211">
        <v>113.89</v>
      </c>
      <c r="G191" s="313"/>
      <c r="H191" s="210" t="e">
        <f>ROUND(G191*(1+$F$526),2)</f>
        <v>#VALUE!</v>
      </c>
      <c r="I191" s="210" t="e">
        <f t="shared" si="19"/>
        <v>#VALUE!</v>
      </c>
      <c r="J191" s="212" t="e">
        <f>I191/$G$525</f>
        <v>#VALUE!</v>
      </c>
      <c r="K191" s="2"/>
      <c r="L191" s="18"/>
      <c r="M191" s="18"/>
      <c r="N191" s="18"/>
      <c r="O191" s="18"/>
      <c r="P191" s="18"/>
      <c r="Q191" s="18"/>
      <c r="R191" s="18"/>
      <c r="S191" s="18"/>
    </row>
    <row r="192" spans="1:19" s="19" customFormat="1" ht="15.75" outlineLevel="1" thickBot="1" x14ac:dyDescent="0.25">
      <c r="A192" s="194">
        <v>13</v>
      </c>
      <c r="B192" s="195"/>
      <c r="C192" s="196"/>
      <c r="D192" s="197" t="s">
        <v>300</v>
      </c>
      <c r="E192" s="198" t="e">
        <f>E193</f>
        <v>#VALUE!</v>
      </c>
      <c r="F192" s="198"/>
      <c r="G192" s="198"/>
      <c r="H192" s="198"/>
      <c r="I192" s="198"/>
      <c r="J192" s="199" t="e">
        <f>E192/$G$525</f>
        <v>#VALUE!</v>
      </c>
      <c r="K192" s="2"/>
      <c r="L192" s="18"/>
      <c r="M192" s="18"/>
      <c r="N192" s="18"/>
      <c r="O192" s="18"/>
      <c r="P192" s="18"/>
      <c r="Q192" s="18"/>
      <c r="R192" s="18"/>
      <c r="S192" s="18"/>
    </row>
    <row r="193" spans="1:19" s="19" customFormat="1" outlineLevel="1" x14ac:dyDescent="0.2">
      <c r="A193" s="200" t="s">
        <v>710</v>
      </c>
      <c r="B193" s="201"/>
      <c r="C193" s="202"/>
      <c r="D193" s="203" t="s">
        <v>300</v>
      </c>
      <c r="E193" s="204" t="e">
        <f>SUM(I194:I195)</f>
        <v>#VALUE!</v>
      </c>
      <c r="F193" s="205"/>
      <c r="G193" s="205"/>
      <c r="H193" s="205"/>
      <c r="I193" s="201"/>
      <c r="J193" s="206" t="e">
        <f>E193/$G$525</f>
        <v>#VALUE!</v>
      </c>
      <c r="K193" s="2"/>
      <c r="L193" s="18"/>
      <c r="M193" s="18"/>
      <c r="N193" s="18"/>
      <c r="O193" s="18"/>
      <c r="P193" s="18"/>
      <c r="Q193" s="18"/>
      <c r="R193" s="18"/>
      <c r="S193" s="18"/>
    </row>
    <row r="194" spans="1:19" s="19" customFormat="1" outlineLevel="1" x14ac:dyDescent="0.2">
      <c r="A194" s="207" t="s">
        <v>711</v>
      </c>
      <c r="B194" s="207">
        <v>12492</v>
      </c>
      <c r="C194" s="213" t="s">
        <v>145</v>
      </c>
      <c r="D194" s="209" t="s">
        <v>301</v>
      </c>
      <c r="E194" s="210" t="s">
        <v>147</v>
      </c>
      <c r="F194" s="211">
        <v>20.48</v>
      </c>
      <c r="G194" s="313"/>
      <c r="H194" s="210" t="e">
        <f>ROUND(G194*(1+$F$526),2)</f>
        <v>#VALUE!</v>
      </c>
      <c r="I194" s="210" t="e">
        <f t="shared" si="19"/>
        <v>#VALUE!</v>
      </c>
      <c r="J194" s="212" t="e">
        <f>I194/$G$525</f>
        <v>#VALUE!</v>
      </c>
      <c r="K194" s="2"/>
      <c r="L194" s="18"/>
      <c r="M194" s="18"/>
      <c r="N194" s="18"/>
      <c r="O194" s="18"/>
      <c r="P194" s="18"/>
      <c r="Q194" s="18"/>
      <c r="R194" s="18"/>
      <c r="S194" s="18"/>
    </row>
    <row r="195" spans="1:19" s="19" customFormat="1" ht="26.25" outlineLevel="1" thickBot="1" x14ac:dyDescent="0.25">
      <c r="A195" s="207" t="s">
        <v>897</v>
      </c>
      <c r="B195" s="207">
        <v>101965</v>
      </c>
      <c r="C195" s="208" t="s">
        <v>28</v>
      </c>
      <c r="D195" s="209" t="s">
        <v>116</v>
      </c>
      <c r="E195" s="210" t="s">
        <v>32</v>
      </c>
      <c r="F195" s="211">
        <v>93.3</v>
      </c>
      <c r="G195" s="313"/>
      <c r="H195" s="210" t="e">
        <f>ROUND(G195*(1+$F$526),2)</f>
        <v>#VALUE!</v>
      </c>
      <c r="I195" s="210" t="e">
        <f t="shared" si="19"/>
        <v>#VALUE!</v>
      </c>
      <c r="J195" s="212" t="e">
        <f>I195/$G$525</f>
        <v>#VALUE!</v>
      </c>
      <c r="K195" s="2"/>
      <c r="L195" s="18"/>
      <c r="M195" s="18"/>
      <c r="N195" s="18"/>
      <c r="O195" s="18"/>
      <c r="P195" s="18"/>
      <c r="Q195" s="18"/>
      <c r="R195" s="18"/>
      <c r="S195" s="18"/>
    </row>
    <row r="196" spans="1:19" s="19" customFormat="1" ht="15.75" outlineLevel="1" thickBot="1" x14ac:dyDescent="0.25">
      <c r="A196" s="194">
        <v>14</v>
      </c>
      <c r="B196" s="195"/>
      <c r="C196" s="196"/>
      <c r="D196" s="197" t="s">
        <v>302</v>
      </c>
      <c r="E196" s="198" t="e">
        <f>E197+E199+E207</f>
        <v>#VALUE!</v>
      </c>
      <c r="F196" s="198"/>
      <c r="G196" s="198"/>
      <c r="H196" s="198"/>
      <c r="I196" s="198"/>
      <c r="J196" s="199" t="e">
        <f>E196/$G$525</f>
        <v>#VALUE!</v>
      </c>
      <c r="K196" s="2"/>
      <c r="L196" s="18"/>
      <c r="M196" s="18"/>
      <c r="N196" s="18"/>
      <c r="O196" s="18"/>
      <c r="P196" s="18"/>
      <c r="Q196" s="18"/>
      <c r="R196" s="18"/>
      <c r="S196" s="18"/>
    </row>
    <row r="197" spans="1:19" s="19" customFormat="1" outlineLevel="1" x14ac:dyDescent="0.2">
      <c r="A197" s="200" t="s">
        <v>712</v>
      </c>
      <c r="B197" s="201"/>
      <c r="C197" s="202"/>
      <c r="D197" s="203" t="s">
        <v>303</v>
      </c>
      <c r="E197" s="204" t="e">
        <f>SUM(I198)</f>
        <v>#VALUE!</v>
      </c>
      <c r="F197" s="205"/>
      <c r="G197" s="205"/>
      <c r="H197" s="205"/>
      <c r="I197" s="201"/>
      <c r="J197" s="206" t="e">
        <f>E197/$G$525</f>
        <v>#VALUE!</v>
      </c>
      <c r="K197" s="2"/>
      <c r="L197" s="18"/>
      <c r="M197" s="18"/>
      <c r="N197" s="18"/>
      <c r="O197" s="18"/>
      <c r="P197" s="18"/>
      <c r="Q197" s="18"/>
      <c r="R197" s="18"/>
      <c r="S197" s="18"/>
    </row>
    <row r="198" spans="1:19" s="19" customFormat="1" ht="25.5" outlineLevel="1" x14ac:dyDescent="0.2">
      <c r="A198" s="247" t="s">
        <v>713</v>
      </c>
      <c r="B198" s="247">
        <v>100860</v>
      </c>
      <c r="C198" s="253" t="s">
        <v>28</v>
      </c>
      <c r="D198" s="249" t="s">
        <v>89</v>
      </c>
      <c r="E198" s="250" t="s">
        <v>12</v>
      </c>
      <c r="F198" s="251">
        <v>4</v>
      </c>
      <c r="G198" s="317"/>
      <c r="H198" s="223" t="e">
        <f>ROUND(G198*(1+$F$526),2)</f>
        <v>#VALUE!</v>
      </c>
      <c r="I198" s="250" t="e">
        <f t="shared" si="19"/>
        <v>#VALUE!</v>
      </c>
      <c r="J198" s="252" t="e">
        <f>I198/$G$525</f>
        <v>#VALUE!</v>
      </c>
      <c r="K198" s="2"/>
      <c r="L198" s="18"/>
      <c r="M198" s="18"/>
      <c r="N198" s="18"/>
      <c r="O198" s="18"/>
      <c r="P198" s="18"/>
      <c r="Q198" s="18"/>
      <c r="R198" s="18"/>
      <c r="S198" s="18"/>
    </row>
    <row r="199" spans="1:19" s="19" customFormat="1" outlineLevel="1" x14ac:dyDescent="0.2">
      <c r="A199" s="200" t="s">
        <v>714</v>
      </c>
      <c r="B199" s="201"/>
      <c r="C199" s="202"/>
      <c r="D199" s="203" t="s">
        <v>304</v>
      </c>
      <c r="E199" s="204" t="e">
        <f>SUM(I200:I206)</f>
        <v>#VALUE!</v>
      </c>
      <c r="F199" s="205"/>
      <c r="G199" s="205"/>
      <c r="H199" s="241"/>
      <c r="I199" s="201"/>
      <c r="J199" s="206" t="e">
        <f>E199/$G$525</f>
        <v>#VALUE!</v>
      </c>
      <c r="K199" s="2"/>
      <c r="L199" s="18"/>
      <c r="M199" s="18"/>
      <c r="N199" s="18"/>
      <c r="O199" s="18"/>
      <c r="P199" s="18"/>
      <c r="Q199" s="18"/>
      <c r="R199" s="18"/>
      <c r="S199" s="18"/>
    </row>
    <row r="200" spans="1:19" s="19" customFormat="1" ht="38.25" x14ac:dyDescent="0.2">
      <c r="A200" s="207" t="s">
        <v>716</v>
      </c>
      <c r="B200" s="207">
        <v>86932</v>
      </c>
      <c r="C200" s="208" t="s">
        <v>28</v>
      </c>
      <c r="D200" s="209" t="s">
        <v>305</v>
      </c>
      <c r="E200" s="210" t="s">
        <v>12</v>
      </c>
      <c r="F200" s="211">
        <v>11</v>
      </c>
      <c r="G200" s="313"/>
      <c r="H200" s="210" t="e">
        <f t="shared" ref="H200:H206" si="20">ROUND(G200*(1+$F$526),2)</f>
        <v>#VALUE!</v>
      </c>
      <c r="I200" s="210" t="e">
        <f t="shared" si="19"/>
        <v>#VALUE!</v>
      </c>
      <c r="J200" s="212" t="e">
        <f t="shared" ref="J200:J206" si="21">I200/$G$525</f>
        <v>#VALUE!</v>
      </c>
      <c r="K200" s="2"/>
      <c r="L200" s="18"/>
      <c r="M200" s="18"/>
      <c r="N200" s="18"/>
      <c r="O200" s="18"/>
      <c r="P200" s="18"/>
      <c r="Q200" s="18"/>
      <c r="R200" s="18"/>
      <c r="S200" s="18"/>
    </row>
    <row r="201" spans="1:19" s="19" customFormat="1" outlineLevel="1" x14ac:dyDescent="0.2">
      <c r="A201" s="207" t="s">
        <v>715</v>
      </c>
      <c r="B201" s="208" t="s">
        <v>604</v>
      </c>
      <c r="C201" s="208" t="s">
        <v>651</v>
      </c>
      <c r="D201" s="209" t="s">
        <v>306</v>
      </c>
      <c r="E201" s="210" t="s">
        <v>12</v>
      </c>
      <c r="F201" s="211">
        <v>1</v>
      </c>
      <c r="G201" s="313"/>
      <c r="H201" s="210" t="e">
        <f t="shared" si="20"/>
        <v>#VALUE!</v>
      </c>
      <c r="I201" s="210" t="e">
        <f t="shared" si="19"/>
        <v>#VALUE!</v>
      </c>
      <c r="J201" s="212" t="e">
        <f t="shared" si="21"/>
        <v>#VALUE!</v>
      </c>
      <c r="K201" s="2"/>
      <c r="L201" s="18"/>
      <c r="M201" s="18"/>
      <c r="N201" s="18"/>
      <c r="O201" s="18"/>
      <c r="P201" s="18"/>
      <c r="Q201" s="18"/>
      <c r="R201" s="18"/>
      <c r="S201" s="18"/>
    </row>
    <row r="202" spans="1:19" s="19" customFormat="1" ht="51" outlineLevel="1" x14ac:dyDescent="0.2">
      <c r="A202" s="207" t="s">
        <v>898</v>
      </c>
      <c r="B202" s="207">
        <v>86939</v>
      </c>
      <c r="C202" s="208" t="s">
        <v>28</v>
      </c>
      <c r="D202" s="209" t="s">
        <v>307</v>
      </c>
      <c r="E202" s="210" t="s">
        <v>12</v>
      </c>
      <c r="F202" s="211">
        <v>20</v>
      </c>
      <c r="G202" s="313"/>
      <c r="H202" s="210" t="e">
        <f t="shared" si="20"/>
        <v>#VALUE!</v>
      </c>
      <c r="I202" s="210" t="e">
        <f t="shared" si="19"/>
        <v>#VALUE!</v>
      </c>
      <c r="J202" s="212" t="e">
        <f t="shared" si="21"/>
        <v>#VALUE!</v>
      </c>
      <c r="K202" s="2"/>
      <c r="L202" s="18"/>
      <c r="M202" s="18"/>
      <c r="N202" s="18"/>
      <c r="O202" s="18"/>
      <c r="P202" s="18"/>
      <c r="Q202" s="18"/>
      <c r="R202" s="18"/>
      <c r="S202" s="18"/>
    </row>
    <row r="203" spans="1:19" s="19" customFormat="1" ht="38.25" outlineLevel="1" x14ac:dyDescent="0.2">
      <c r="A203" s="207" t="s">
        <v>899</v>
      </c>
      <c r="B203" s="207">
        <v>86919</v>
      </c>
      <c r="C203" s="208" t="s">
        <v>28</v>
      </c>
      <c r="D203" s="209" t="s">
        <v>308</v>
      </c>
      <c r="E203" s="210" t="s">
        <v>12</v>
      </c>
      <c r="F203" s="211">
        <v>2</v>
      </c>
      <c r="G203" s="313"/>
      <c r="H203" s="210" t="e">
        <f t="shared" si="20"/>
        <v>#VALUE!</v>
      </c>
      <c r="I203" s="210" t="e">
        <f t="shared" si="19"/>
        <v>#VALUE!</v>
      </c>
      <c r="J203" s="212" t="e">
        <f t="shared" si="21"/>
        <v>#VALUE!</v>
      </c>
      <c r="K203" s="2"/>
      <c r="L203" s="18"/>
      <c r="M203" s="18"/>
      <c r="N203" s="18"/>
      <c r="O203" s="18"/>
      <c r="P203" s="18"/>
      <c r="Q203" s="18"/>
      <c r="R203" s="18"/>
      <c r="S203" s="18"/>
    </row>
    <row r="204" spans="1:19" s="19" customFormat="1" ht="25.5" outlineLevel="1" x14ac:dyDescent="0.2">
      <c r="A204" s="207" t="s">
        <v>900</v>
      </c>
      <c r="B204" s="207">
        <v>170124</v>
      </c>
      <c r="C204" s="208" t="s">
        <v>1127</v>
      </c>
      <c r="D204" s="209" t="s">
        <v>309</v>
      </c>
      <c r="E204" s="210" t="s">
        <v>310</v>
      </c>
      <c r="F204" s="211">
        <v>3</v>
      </c>
      <c r="G204" s="313"/>
      <c r="H204" s="210" t="e">
        <f t="shared" si="20"/>
        <v>#VALUE!</v>
      </c>
      <c r="I204" s="210" t="e">
        <f t="shared" si="19"/>
        <v>#VALUE!</v>
      </c>
      <c r="J204" s="212" t="e">
        <f t="shared" si="21"/>
        <v>#VALUE!</v>
      </c>
      <c r="K204" s="2"/>
      <c r="L204" s="18"/>
      <c r="M204" s="18"/>
      <c r="N204" s="18"/>
      <c r="O204" s="18"/>
      <c r="P204" s="18"/>
      <c r="Q204" s="18"/>
      <c r="R204" s="18"/>
      <c r="S204" s="18"/>
    </row>
    <row r="205" spans="1:19" s="19" customFormat="1" ht="25.5" outlineLevel="1" x14ac:dyDescent="0.2">
      <c r="A205" s="207" t="s">
        <v>901</v>
      </c>
      <c r="B205" s="207">
        <v>86901</v>
      </c>
      <c r="C205" s="208" t="s">
        <v>28</v>
      </c>
      <c r="D205" s="209" t="s">
        <v>85</v>
      </c>
      <c r="E205" s="210" t="s">
        <v>12</v>
      </c>
      <c r="F205" s="211">
        <v>6</v>
      </c>
      <c r="G205" s="313"/>
      <c r="H205" s="210" t="e">
        <f t="shared" si="20"/>
        <v>#VALUE!</v>
      </c>
      <c r="I205" s="210" t="e">
        <f t="shared" si="19"/>
        <v>#VALUE!</v>
      </c>
      <c r="J205" s="212" t="e">
        <f t="shared" si="21"/>
        <v>#VALUE!</v>
      </c>
      <c r="K205" s="2"/>
      <c r="L205" s="18"/>
      <c r="M205" s="18"/>
      <c r="N205" s="18"/>
      <c r="O205" s="18"/>
      <c r="P205" s="18"/>
      <c r="Q205" s="18"/>
      <c r="R205" s="18"/>
      <c r="S205" s="18"/>
    </row>
    <row r="206" spans="1:19" s="19" customFormat="1" outlineLevel="1" x14ac:dyDescent="0.2">
      <c r="A206" s="207" t="s">
        <v>902</v>
      </c>
      <c r="B206" s="215" t="s">
        <v>605</v>
      </c>
      <c r="C206" s="215" t="s">
        <v>651</v>
      </c>
      <c r="D206" s="216" t="s">
        <v>311</v>
      </c>
      <c r="E206" s="217" t="s">
        <v>12</v>
      </c>
      <c r="F206" s="218">
        <v>10</v>
      </c>
      <c r="G206" s="314"/>
      <c r="H206" s="223" t="e">
        <f t="shared" si="20"/>
        <v>#VALUE!</v>
      </c>
      <c r="I206" s="217" t="e">
        <f t="shared" si="19"/>
        <v>#VALUE!</v>
      </c>
      <c r="J206" s="219" t="e">
        <f t="shared" si="21"/>
        <v>#VALUE!</v>
      </c>
      <c r="K206" s="2"/>
      <c r="L206" s="18"/>
      <c r="M206" s="18"/>
      <c r="N206" s="18"/>
      <c r="O206" s="18"/>
      <c r="P206" s="18"/>
      <c r="Q206" s="18"/>
      <c r="R206" s="18"/>
      <c r="S206" s="18"/>
    </row>
    <row r="207" spans="1:19" s="19" customFormat="1" outlineLevel="1" x14ac:dyDescent="0.2">
      <c r="A207" s="200" t="s">
        <v>717</v>
      </c>
      <c r="B207" s="201"/>
      <c r="C207" s="202"/>
      <c r="D207" s="203" t="s">
        <v>312</v>
      </c>
      <c r="E207" s="204" t="e">
        <f>SUM(I208:I222)</f>
        <v>#VALUE!</v>
      </c>
      <c r="F207" s="205"/>
      <c r="G207" s="205"/>
      <c r="H207" s="241"/>
      <c r="I207" s="201"/>
      <c r="J207" s="206" t="e">
        <f>E207/$G$525</f>
        <v>#VALUE!</v>
      </c>
      <c r="K207" s="2"/>
      <c r="L207" s="18"/>
      <c r="M207" s="18"/>
      <c r="N207" s="18"/>
      <c r="O207" s="18"/>
      <c r="P207" s="18"/>
      <c r="Q207" s="18"/>
      <c r="R207" s="18"/>
      <c r="S207" s="18"/>
    </row>
    <row r="208" spans="1:19" s="19" customFormat="1" ht="25.5" outlineLevel="1" x14ac:dyDescent="0.2">
      <c r="A208" s="207" t="s">
        <v>718</v>
      </c>
      <c r="B208" s="208" t="s">
        <v>606</v>
      </c>
      <c r="C208" s="208" t="s">
        <v>651</v>
      </c>
      <c r="D208" s="209" t="s">
        <v>313</v>
      </c>
      <c r="E208" s="210" t="s">
        <v>147</v>
      </c>
      <c r="F208" s="211">
        <v>7.14</v>
      </c>
      <c r="G208" s="313"/>
      <c r="H208" s="210" t="e">
        <f t="shared" ref="H208:H222" si="22">ROUND(G208*(1+$F$526),2)</f>
        <v>#VALUE!</v>
      </c>
      <c r="I208" s="210" t="e">
        <f t="shared" si="19"/>
        <v>#VALUE!</v>
      </c>
      <c r="J208" s="212" t="e">
        <f t="shared" ref="J208:J222" si="23">I208/$G$525</f>
        <v>#VALUE!</v>
      </c>
      <c r="K208" s="2"/>
      <c r="L208" s="18"/>
      <c r="M208" s="18"/>
      <c r="N208" s="18"/>
      <c r="O208" s="18"/>
      <c r="P208" s="18"/>
      <c r="Q208" s="18"/>
      <c r="R208" s="18"/>
      <c r="S208" s="18"/>
    </row>
    <row r="209" spans="1:19" s="19" customFormat="1" ht="25.5" outlineLevel="1" x14ac:dyDescent="0.2">
      <c r="A209" s="207" t="s">
        <v>719</v>
      </c>
      <c r="B209" s="207">
        <v>13262</v>
      </c>
      <c r="C209" s="213" t="s">
        <v>145</v>
      </c>
      <c r="D209" s="209" t="s">
        <v>314</v>
      </c>
      <c r="E209" s="210" t="s">
        <v>264</v>
      </c>
      <c r="F209" s="211">
        <v>1</v>
      </c>
      <c r="G209" s="313"/>
      <c r="H209" s="210" t="e">
        <f t="shared" si="22"/>
        <v>#VALUE!</v>
      </c>
      <c r="I209" s="210" t="e">
        <f t="shared" si="19"/>
        <v>#VALUE!</v>
      </c>
      <c r="J209" s="212" t="e">
        <f t="shared" si="23"/>
        <v>#VALUE!</v>
      </c>
      <c r="K209" s="2"/>
      <c r="L209" s="18"/>
      <c r="M209" s="18"/>
      <c r="N209" s="18"/>
      <c r="O209" s="18"/>
      <c r="P209" s="18"/>
      <c r="Q209" s="18"/>
      <c r="R209" s="18"/>
      <c r="S209" s="18"/>
    </row>
    <row r="210" spans="1:19" s="19" customFormat="1" ht="25.5" outlineLevel="1" x14ac:dyDescent="0.2">
      <c r="A210" s="207" t="s">
        <v>903</v>
      </c>
      <c r="B210" s="207">
        <v>86900</v>
      </c>
      <c r="C210" s="213" t="s">
        <v>28</v>
      </c>
      <c r="D210" s="209" t="s">
        <v>86</v>
      </c>
      <c r="E210" s="210" t="s">
        <v>12</v>
      </c>
      <c r="F210" s="211">
        <v>10</v>
      </c>
      <c r="G210" s="313"/>
      <c r="H210" s="210" t="e">
        <f t="shared" si="22"/>
        <v>#VALUE!</v>
      </c>
      <c r="I210" s="210" t="e">
        <f t="shared" si="19"/>
        <v>#VALUE!</v>
      </c>
      <c r="J210" s="212" t="e">
        <f t="shared" si="23"/>
        <v>#VALUE!</v>
      </c>
      <c r="K210" s="2"/>
      <c r="L210" s="18"/>
      <c r="M210" s="18"/>
      <c r="N210" s="18"/>
      <c r="O210" s="18"/>
      <c r="P210" s="18"/>
      <c r="Q210" s="18"/>
      <c r="R210" s="18"/>
      <c r="S210" s="18"/>
    </row>
    <row r="211" spans="1:19" s="19" customFormat="1" ht="25.5" outlineLevel="1" x14ac:dyDescent="0.2">
      <c r="A211" s="207" t="s">
        <v>904</v>
      </c>
      <c r="B211" s="207">
        <v>86913</v>
      </c>
      <c r="C211" s="213" t="s">
        <v>28</v>
      </c>
      <c r="D211" s="209" t="s">
        <v>88</v>
      </c>
      <c r="E211" s="210" t="s">
        <v>12</v>
      </c>
      <c r="F211" s="211">
        <v>5</v>
      </c>
      <c r="G211" s="313"/>
      <c r="H211" s="210" t="e">
        <f t="shared" si="22"/>
        <v>#VALUE!</v>
      </c>
      <c r="I211" s="210" t="e">
        <f t="shared" si="19"/>
        <v>#VALUE!</v>
      </c>
      <c r="J211" s="212" t="e">
        <f t="shared" si="23"/>
        <v>#VALUE!</v>
      </c>
      <c r="K211" s="2"/>
      <c r="L211" s="18"/>
      <c r="M211" s="18"/>
      <c r="N211" s="18"/>
      <c r="O211" s="18"/>
      <c r="P211" s="18"/>
      <c r="Q211" s="18"/>
      <c r="R211" s="18"/>
      <c r="S211" s="18"/>
    </row>
    <row r="212" spans="1:19" s="19" customFormat="1" outlineLevel="1" x14ac:dyDescent="0.2">
      <c r="A212" s="207" t="s">
        <v>905</v>
      </c>
      <c r="B212" s="208" t="s">
        <v>607</v>
      </c>
      <c r="C212" s="213" t="s">
        <v>651</v>
      </c>
      <c r="D212" s="209" t="s">
        <v>315</v>
      </c>
      <c r="E212" s="210" t="s">
        <v>12</v>
      </c>
      <c r="F212" s="211">
        <v>3</v>
      </c>
      <c r="G212" s="313"/>
      <c r="H212" s="210" t="e">
        <f t="shared" si="22"/>
        <v>#VALUE!</v>
      </c>
      <c r="I212" s="210" t="e">
        <f t="shared" si="19"/>
        <v>#VALUE!</v>
      </c>
      <c r="J212" s="212" t="e">
        <f t="shared" si="23"/>
        <v>#VALUE!</v>
      </c>
      <c r="K212" s="2"/>
      <c r="L212" s="18"/>
      <c r="M212" s="18"/>
      <c r="N212" s="18"/>
      <c r="O212" s="18"/>
      <c r="P212" s="18"/>
      <c r="Q212" s="18"/>
      <c r="R212" s="18"/>
      <c r="S212" s="18"/>
    </row>
    <row r="213" spans="1:19" s="19" customFormat="1" ht="25.5" outlineLevel="1" x14ac:dyDescent="0.2">
      <c r="A213" s="207" t="s">
        <v>906</v>
      </c>
      <c r="B213" s="208" t="s">
        <v>608</v>
      </c>
      <c r="C213" s="213" t="s">
        <v>651</v>
      </c>
      <c r="D213" s="209" t="s">
        <v>316</v>
      </c>
      <c r="E213" s="210" t="s">
        <v>12</v>
      </c>
      <c r="F213" s="211">
        <v>10</v>
      </c>
      <c r="G213" s="313"/>
      <c r="H213" s="210" t="e">
        <f t="shared" si="22"/>
        <v>#VALUE!</v>
      </c>
      <c r="I213" s="210" t="e">
        <f t="shared" si="19"/>
        <v>#VALUE!</v>
      </c>
      <c r="J213" s="212" t="e">
        <f t="shared" si="23"/>
        <v>#VALUE!</v>
      </c>
      <c r="K213" s="2"/>
      <c r="L213" s="18"/>
      <c r="M213" s="18"/>
      <c r="N213" s="18"/>
      <c r="O213" s="18"/>
      <c r="P213" s="18"/>
      <c r="Q213" s="18"/>
      <c r="R213" s="18"/>
      <c r="S213" s="18"/>
    </row>
    <row r="214" spans="1:19" s="19" customFormat="1" ht="25.5" outlineLevel="1" x14ac:dyDescent="0.2">
      <c r="A214" s="207" t="s">
        <v>907</v>
      </c>
      <c r="B214" s="207">
        <v>9676</v>
      </c>
      <c r="C214" s="213" t="s">
        <v>145</v>
      </c>
      <c r="D214" s="209" t="s">
        <v>317</v>
      </c>
      <c r="E214" s="210" t="s">
        <v>264</v>
      </c>
      <c r="F214" s="211">
        <v>39</v>
      </c>
      <c r="G214" s="313"/>
      <c r="H214" s="210" t="e">
        <f t="shared" si="22"/>
        <v>#VALUE!</v>
      </c>
      <c r="I214" s="210" t="e">
        <f t="shared" si="19"/>
        <v>#VALUE!</v>
      </c>
      <c r="J214" s="212" t="e">
        <f t="shared" si="23"/>
        <v>#VALUE!</v>
      </c>
      <c r="K214" s="2"/>
      <c r="L214" s="18"/>
      <c r="M214" s="18"/>
      <c r="N214" s="18"/>
      <c r="O214" s="18"/>
      <c r="P214" s="18"/>
      <c r="Q214" s="18"/>
      <c r="R214" s="18"/>
      <c r="S214" s="18"/>
    </row>
    <row r="215" spans="1:19" s="19" customFormat="1" outlineLevel="1" x14ac:dyDescent="0.2">
      <c r="A215" s="207" t="s">
        <v>908</v>
      </c>
      <c r="B215" s="207">
        <v>9503</v>
      </c>
      <c r="C215" s="213" t="s">
        <v>145</v>
      </c>
      <c r="D215" s="209" t="s">
        <v>318</v>
      </c>
      <c r="E215" s="210" t="s">
        <v>264</v>
      </c>
      <c r="F215" s="211">
        <v>5</v>
      </c>
      <c r="G215" s="313"/>
      <c r="H215" s="210" t="e">
        <f t="shared" si="22"/>
        <v>#VALUE!</v>
      </c>
      <c r="I215" s="210" t="e">
        <f t="shared" si="19"/>
        <v>#VALUE!</v>
      </c>
      <c r="J215" s="212" t="e">
        <f t="shared" si="23"/>
        <v>#VALUE!</v>
      </c>
      <c r="K215" s="2"/>
      <c r="L215" s="18"/>
      <c r="M215" s="18"/>
      <c r="N215" s="18"/>
      <c r="O215" s="18"/>
      <c r="P215" s="18"/>
      <c r="Q215" s="18"/>
      <c r="R215" s="18"/>
      <c r="S215" s="18"/>
    </row>
    <row r="216" spans="1:19" s="19" customFormat="1" outlineLevel="1" x14ac:dyDescent="0.2">
      <c r="A216" s="207" t="s">
        <v>909</v>
      </c>
      <c r="B216" s="207">
        <v>13113</v>
      </c>
      <c r="C216" s="213" t="s">
        <v>145</v>
      </c>
      <c r="D216" s="209" t="s">
        <v>319</v>
      </c>
      <c r="E216" s="210" t="s">
        <v>264</v>
      </c>
      <c r="F216" s="211">
        <v>10</v>
      </c>
      <c r="G216" s="313"/>
      <c r="H216" s="210" t="e">
        <f t="shared" si="22"/>
        <v>#VALUE!</v>
      </c>
      <c r="I216" s="210" t="e">
        <f t="shared" si="19"/>
        <v>#VALUE!</v>
      </c>
      <c r="J216" s="212" t="e">
        <f t="shared" si="23"/>
        <v>#VALUE!</v>
      </c>
      <c r="K216" s="2"/>
      <c r="L216" s="18"/>
      <c r="M216" s="18"/>
      <c r="N216" s="18"/>
      <c r="O216" s="18"/>
      <c r="P216" s="18"/>
      <c r="Q216" s="18"/>
      <c r="R216" s="18"/>
      <c r="S216" s="18"/>
    </row>
    <row r="217" spans="1:19" s="19" customFormat="1" outlineLevel="1" x14ac:dyDescent="0.2">
      <c r="A217" s="207" t="s">
        <v>910</v>
      </c>
      <c r="B217" s="207">
        <v>13110</v>
      </c>
      <c r="C217" s="213" t="s">
        <v>145</v>
      </c>
      <c r="D217" s="209" t="s">
        <v>263</v>
      </c>
      <c r="E217" s="210" t="s">
        <v>264</v>
      </c>
      <c r="F217" s="211">
        <v>7</v>
      </c>
      <c r="G217" s="313"/>
      <c r="H217" s="210" t="e">
        <f t="shared" si="22"/>
        <v>#VALUE!</v>
      </c>
      <c r="I217" s="210" t="e">
        <f t="shared" si="19"/>
        <v>#VALUE!</v>
      </c>
      <c r="J217" s="212" t="e">
        <f t="shared" si="23"/>
        <v>#VALUE!</v>
      </c>
      <c r="K217" s="2"/>
      <c r="L217" s="18"/>
      <c r="M217" s="18"/>
      <c r="N217" s="18"/>
      <c r="O217" s="18"/>
      <c r="P217" s="18"/>
      <c r="Q217" s="18"/>
      <c r="R217" s="18"/>
      <c r="S217" s="18"/>
    </row>
    <row r="218" spans="1:19" s="19" customFormat="1" outlineLevel="1" x14ac:dyDescent="0.2">
      <c r="A218" s="207" t="s">
        <v>911</v>
      </c>
      <c r="B218" s="207">
        <v>202316</v>
      </c>
      <c r="C218" s="213" t="s">
        <v>152</v>
      </c>
      <c r="D218" s="209" t="s">
        <v>320</v>
      </c>
      <c r="E218" s="210" t="s">
        <v>12</v>
      </c>
      <c r="F218" s="211">
        <v>1</v>
      </c>
      <c r="G218" s="313"/>
      <c r="H218" s="210" t="e">
        <f t="shared" si="22"/>
        <v>#VALUE!</v>
      </c>
      <c r="I218" s="210" t="e">
        <f t="shared" ref="I218:I281" si="24">ROUND(H218*F218,2)</f>
        <v>#VALUE!</v>
      </c>
      <c r="J218" s="212" t="e">
        <f t="shared" si="23"/>
        <v>#VALUE!</v>
      </c>
      <c r="K218" s="2"/>
      <c r="L218" s="18"/>
      <c r="M218" s="18"/>
      <c r="N218" s="18"/>
      <c r="O218" s="18"/>
      <c r="P218" s="18"/>
      <c r="Q218" s="18"/>
      <c r="R218" s="18"/>
      <c r="S218" s="18"/>
    </row>
    <row r="219" spans="1:19" s="19" customFormat="1" ht="25.5" outlineLevel="1" x14ac:dyDescent="0.2">
      <c r="A219" s="207" t="s">
        <v>912</v>
      </c>
      <c r="B219" s="207">
        <v>100867</v>
      </c>
      <c r="C219" s="213" t="s">
        <v>28</v>
      </c>
      <c r="D219" s="209" t="s">
        <v>90</v>
      </c>
      <c r="E219" s="210" t="s">
        <v>12</v>
      </c>
      <c r="F219" s="211">
        <v>5</v>
      </c>
      <c r="G219" s="313"/>
      <c r="H219" s="210" t="e">
        <f t="shared" si="22"/>
        <v>#VALUE!</v>
      </c>
      <c r="I219" s="210" t="e">
        <f t="shared" si="24"/>
        <v>#VALUE!</v>
      </c>
      <c r="J219" s="212" t="e">
        <f t="shared" si="23"/>
        <v>#VALUE!</v>
      </c>
      <c r="K219" s="2"/>
      <c r="L219" s="18"/>
      <c r="M219" s="18"/>
      <c r="N219" s="18"/>
      <c r="O219" s="18"/>
      <c r="P219" s="18"/>
      <c r="Q219" s="18"/>
      <c r="R219" s="18"/>
      <c r="S219" s="18"/>
    </row>
    <row r="220" spans="1:19" s="19" customFormat="1" ht="25.5" outlineLevel="1" x14ac:dyDescent="0.2">
      <c r="A220" s="207" t="s">
        <v>913</v>
      </c>
      <c r="B220" s="207">
        <v>100875</v>
      </c>
      <c r="C220" s="208" t="s">
        <v>28</v>
      </c>
      <c r="D220" s="209" t="s">
        <v>91</v>
      </c>
      <c r="E220" s="210" t="s">
        <v>12</v>
      </c>
      <c r="F220" s="211">
        <v>1</v>
      </c>
      <c r="G220" s="313"/>
      <c r="H220" s="210" t="e">
        <f t="shared" si="22"/>
        <v>#VALUE!</v>
      </c>
      <c r="I220" s="210" t="e">
        <f t="shared" si="24"/>
        <v>#VALUE!</v>
      </c>
      <c r="J220" s="212" t="e">
        <f t="shared" si="23"/>
        <v>#VALUE!</v>
      </c>
      <c r="K220" s="2"/>
      <c r="L220" s="18"/>
      <c r="M220" s="18"/>
      <c r="N220" s="18"/>
      <c r="O220" s="18"/>
      <c r="P220" s="18"/>
      <c r="Q220" s="18"/>
      <c r="R220" s="18"/>
      <c r="S220" s="18"/>
    </row>
    <row r="221" spans="1:19" s="19" customFormat="1" outlineLevel="1" x14ac:dyDescent="0.2">
      <c r="A221" s="207" t="s">
        <v>914</v>
      </c>
      <c r="B221" s="207" t="s">
        <v>321</v>
      </c>
      <c r="C221" s="208" t="s">
        <v>175</v>
      </c>
      <c r="D221" s="209" t="s">
        <v>322</v>
      </c>
      <c r="E221" s="210" t="s">
        <v>12</v>
      </c>
      <c r="F221" s="211">
        <v>25</v>
      </c>
      <c r="G221" s="258">
        <f>'Composições - LIC'!G102</f>
        <v>0</v>
      </c>
      <c r="H221" s="210" t="e">
        <f t="shared" si="22"/>
        <v>#VALUE!</v>
      </c>
      <c r="I221" s="210" t="e">
        <f t="shared" si="24"/>
        <v>#VALUE!</v>
      </c>
      <c r="J221" s="212" t="e">
        <f t="shared" si="23"/>
        <v>#VALUE!</v>
      </c>
      <c r="K221" s="2"/>
      <c r="L221" s="18"/>
      <c r="M221" s="18"/>
      <c r="N221" s="18"/>
      <c r="O221" s="18"/>
      <c r="P221" s="18"/>
      <c r="Q221" s="18"/>
      <c r="R221" s="18"/>
      <c r="S221" s="18"/>
    </row>
    <row r="222" spans="1:19" s="19" customFormat="1" ht="26.25" outlineLevel="1" thickBot="1" x14ac:dyDescent="0.25">
      <c r="A222" s="207" t="s">
        <v>915</v>
      </c>
      <c r="B222" s="207" t="s">
        <v>323</v>
      </c>
      <c r="C222" s="208" t="s">
        <v>250</v>
      </c>
      <c r="D222" s="209" t="s">
        <v>324</v>
      </c>
      <c r="E222" s="210" t="s">
        <v>12</v>
      </c>
      <c r="F222" s="211">
        <v>7</v>
      </c>
      <c r="G222" s="313"/>
      <c r="H222" s="210" t="e">
        <f t="shared" si="22"/>
        <v>#VALUE!</v>
      </c>
      <c r="I222" s="210" t="e">
        <f t="shared" si="24"/>
        <v>#VALUE!</v>
      </c>
      <c r="J222" s="212" t="e">
        <f t="shared" si="23"/>
        <v>#VALUE!</v>
      </c>
      <c r="K222" s="2"/>
      <c r="L222" s="18"/>
      <c r="M222" s="18"/>
      <c r="N222" s="18"/>
      <c r="O222" s="18"/>
      <c r="P222" s="18"/>
      <c r="Q222" s="18"/>
      <c r="R222" s="18"/>
      <c r="S222" s="18"/>
    </row>
    <row r="223" spans="1:19" s="19" customFormat="1" ht="15.75" outlineLevel="1" thickBot="1" x14ac:dyDescent="0.25">
      <c r="A223" s="194">
        <v>15</v>
      </c>
      <c r="B223" s="195"/>
      <c r="C223" s="196"/>
      <c r="D223" s="197" t="s">
        <v>325</v>
      </c>
      <c r="E223" s="198" t="e">
        <f>E224+E271+E315+E334</f>
        <v>#VALUE!</v>
      </c>
      <c r="F223" s="198"/>
      <c r="G223" s="198"/>
      <c r="H223" s="198"/>
      <c r="I223" s="198"/>
      <c r="J223" s="199" t="e">
        <f>E223/$G$525</f>
        <v>#VALUE!</v>
      </c>
      <c r="K223" s="2"/>
      <c r="L223" s="18"/>
      <c r="M223" s="18"/>
      <c r="N223" s="18"/>
      <c r="O223" s="18"/>
      <c r="P223" s="18"/>
      <c r="Q223" s="18"/>
      <c r="R223" s="18"/>
      <c r="S223" s="18"/>
    </row>
    <row r="224" spans="1:19" s="19" customFormat="1" outlineLevel="1" x14ac:dyDescent="0.2">
      <c r="A224" s="200" t="s">
        <v>720</v>
      </c>
      <c r="B224" s="201"/>
      <c r="C224" s="202"/>
      <c r="D224" s="203" t="s">
        <v>326</v>
      </c>
      <c r="E224" s="204" t="e">
        <f>SUM(I225:I270)</f>
        <v>#VALUE!</v>
      </c>
      <c r="F224" s="205"/>
      <c r="G224" s="205"/>
      <c r="H224" s="205"/>
      <c r="I224" s="201"/>
      <c r="J224" s="206" t="e">
        <f>E224/$G$525</f>
        <v>#VALUE!</v>
      </c>
      <c r="K224" s="2"/>
      <c r="L224" s="18"/>
      <c r="M224" s="18"/>
      <c r="N224" s="18"/>
      <c r="O224" s="18"/>
      <c r="P224" s="18"/>
      <c r="Q224" s="18"/>
      <c r="R224" s="18"/>
      <c r="S224" s="18"/>
    </row>
    <row r="225" spans="1:19" s="19" customFormat="1" outlineLevel="1" x14ac:dyDescent="0.2">
      <c r="A225" s="207" t="s">
        <v>808</v>
      </c>
      <c r="B225" s="207">
        <v>54668</v>
      </c>
      <c r="C225" s="208" t="s">
        <v>152</v>
      </c>
      <c r="D225" s="209" t="s">
        <v>327</v>
      </c>
      <c r="E225" s="210" t="s">
        <v>12</v>
      </c>
      <c r="F225" s="211">
        <v>1</v>
      </c>
      <c r="G225" s="313"/>
      <c r="H225" s="210" t="e">
        <f t="shared" ref="H225:H270" si="25">ROUND(G225*(1+$F$526),2)</f>
        <v>#VALUE!</v>
      </c>
      <c r="I225" s="210" t="e">
        <f t="shared" si="24"/>
        <v>#VALUE!</v>
      </c>
      <c r="J225" s="212" t="e">
        <f t="shared" ref="J225:J270" si="26">I225/$G$525</f>
        <v>#VALUE!</v>
      </c>
      <c r="K225" s="2"/>
      <c r="L225" s="18"/>
      <c r="M225" s="18"/>
      <c r="N225" s="18"/>
      <c r="O225" s="18"/>
      <c r="P225" s="18"/>
      <c r="Q225" s="18"/>
      <c r="R225" s="18"/>
      <c r="S225" s="18"/>
    </row>
    <row r="226" spans="1:19" s="19" customFormat="1" ht="25.5" outlineLevel="1" x14ac:dyDescent="0.2">
      <c r="A226" s="207" t="s">
        <v>916</v>
      </c>
      <c r="B226" s="207">
        <v>103039</v>
      </c>
      <c r="C226" s="208" t="s">
        <v>28</v>
      </c>
      <c r="D226" s="209" t="s">
        <v>328</v>
      </c>
      <c r="E226" s="210" t="s">
        <v>12</v>
      </c>
      <c r="F226" s="211">
        <v>1</v>
      </c>
      <c r="G226" s="313"/>
      <c r="H226" s="210" t="e">
        <f t="shared" si="25"/>
        <v>#VALUE!</v>
      </c>
      <c r="I226" s="210" t="e">
        <f t="shared" si="24"/>
        <v>#VALUE!</v>
      </c>
      <c r="J226" s="212" t="e">
        <f t="shared" si="26"/>
        <v>#VALUE!</v>
      </c>
      <c r="K226" s="2"/>
      <c r="L226" s="18"/>
      <c r="M226" s="18"/>
      <c r="N226" s="18"/>
      <c r="O226" s="18"/>
      <c r="P226" s="18"/>
      <c r="Q226" s="18"/>
      <c r="R226" s="18"/>
      <c r="S226" s="18"/>
    </row>
    <row r="227" spans="1:19" s="19" customFormat="1" ht="25.5" outlineLevel="1" x14ac:dyDescent="0.2">
      <c r="A227" s="207" t="s">
        <v>917</v>
      </c>
      <c r="B227" s="207">
        <v>94492</v>
      </c>
      <c r="C227" s="208" t="s">
        <v>28</v>
      </c>
      <c r="D227" s="209" t="s">
        <v>329</v>
      </c>
      <c r="E227" s="210" t="s">
        <v>12</v>
      </c>
      <c r="F227" s="211">
        <v>1</v>
      </c>
      <c r="G227" s="313"/>
      <c r="H227" s="210" t="e">
        <f t="shared" si="25"/>
        <v>#VALUE!</v>
      </c>
      <c r="I227" s="210" t="e">
        <f t="shared" si="24"/>
        <v>#VALUE!</v>
      </c>
      <c r="J227" s="212" t="e">
        <f t="shared" si="26"/>
        <v>#VALUE!</v>
      </c>
      <c r="K227" s="2"/>
      <c r="L227" s="18"/>
      <c r="M227" s="18"/>
      <c r="N227" s="18"/>
      <c r="O227" s="18"/>
      <c r="P227" s="18"/>
      <c r="Q227" s="18"/>
      <c r="R227" s="18"/>
      <c r="S227" s="18"/>
    </row>
    <row r="228" spans="1:19" s="19" customFormat="1" ht="38.25" outlineLevel="1" x14ac:dyDescent="0.2">
      <c r="A228" s="207" t="s">
        <v>918</v>
      </c>
      <c r="B228" s="207">
        <v>94681</v>
      </c>
      <c r="C228" s="208" t="s">
        <v>28</v>
      </c>
      <c r="D228" s="209" t="s">
        <v>330</v>
      </c>
      <c r="E228" s="210" t="s">
        <v>12</v>
      </c>
      <c r="F228" s="211">
        <v>1</v>
      </c>
      <c r="G228" s="313"/>
      <c r="H228" s="210" t="e">
        <f t="shared" si="25"/>
        <v>#VALUE!</v>
      </c>
      <c r="I228" s="210" t="e">
        <f t="shared" si="24"/>
        <v>#VALUE!</v>
      </c>
      <c r="J228" s="212" t="e">
        <f t="shared" si="26"/>
        <v>#VALUE!</v>
      </c>
      <c r="K228" s="2"/>
      <c r="L228" s="18"/>
      <c r="M228" s="18"/>
      <c r="N228" s="18"/>
      <c r="O228" s="18"/>
      <c r="P228" s="18"/>
      <c r="Q228" s="18"/>
      <c r="R228" s="18"/>
      <c r="S228" s="18"/>
    </row>
    <row r="229" spans="1:19" s="19" customFormat="1" ht="51" outlineLevel="1" x14ac:dyDescent="0.2">
      <c r="A229" s="207" t="s">
        <v>919</v>
      </c>
      <c r="B229" s="207">
        <v>94662</v>
      </c>
      <c r="C229" s="208" t="s">
        <v>28</v>
      </c>
      <c r="D229" s="209" t="s">
        <v>331</v>
      </c>
      <c r="E229" s="210" t="s">
        <v>12</v>
      </c>
      <c r="F229" s="211">
        <v>3</v>
      </c>
      <c r="G229" s="313"/>
      <c r="H229" s="210" t="e">
        <f t="shared" si="25"/>
        <v>#VALUE!</v>
      </c>
      <c r="I229" s="210" t="e">
        <f t="shared" si="24"/>
        <v>#VALUE!</v>
      </c>
      <c r="J229" s="212" t="e">
        <f t="shared" si="26"/>
        <v>#VALUE!</v>
      </c>
      <c r="K229" s="2"/>
      <c r="L229" s="18"/>
      <c r="M229" s="18"/>
      <c r="N229" s="18"/>
      <c r="O229" s="18"/>
      <c r="P229" s="18"/>
      <c r="Q229" s="18"/>
      <c r="R229" s="18"/>
      <c r="S229" s="18"/>
    </row>
    <row r="230" spans="1:19" s="19" customFormat="1" ht="25.5" outlineLevel="1" x14ac:dyDescent="0.2">
      <c r="A230" s="207" t="s">
        <v>920</v>
      </c>
      <c r="B230" s="207">
        <v>103986</v>
      </c>
      <c r="C230" s="208" t="s">
        <v>28</v>
      </c>
      <c r="D230" s="209" t="s">
        <v>332</v>
      </c>
      <c r="E230" s="210" t="s">
        <v>12</v>
      </c>
      <c r="F230" s="211">
        <v>13</v>
      </c>
      <c r="G230" s="313"/>
      <c r="H230" s="210" t="e">
        <f t="shared" si="25"/>
        <v>#VALUE!</v>
      </c>
      <c r="I230" s="210" t="e">
        <f t="shared" si="24"/>
        <v>#VALUE!</v>
      </c>
      <c r="J230" s="212" t="e">
        <f t="shared" si="26"/>
        <v>#VALUE!</v>
      </c>
      <c r="K230" s="2"/>
      <c r="L230" s="18"/>
      <c r="M230" s="18"/>
      <c r="N230" s="18"/>
      <c r="O230" s="18"/>
      <c r="P230" s="18"/>
      <c r="Q230" s="18"/>
      <c r="R230" s="18"/>
      <c r="S230" s="18"/>
    </row>
    <row r="231" spans="1:19" s="19" customFormat="1" ht="25.5" outlineLevel="1" x14ac:dyDescent="0.2">
      <c r="A231" s="207" t="s">
        <v>921</v>
      </c>
      <c r="B231" s="207">
        <v>103979</v>
      </c>
      <c r="C231" s="208" t="s">
        <v>28</v>
      </c>
      <c r="D231" s="209" t="s">
        <v>333</v>
      </c>
      <c r="E231" s="210" t="s">
        <v>32</v>
      </c>
      <c r="F231" s="211">
        <v>218.3</v>
      </c>
      <c r="G231" s="313"/>
      <c r="H231" s="210" t="e">
        <f t="shared" si="25"/>
        <v>#VALUE!</v>
      </c>
      <c r="I231" s="210" t="e">
        <f t="shared" si="24"/>
        <v>#VALUE!</v>
      </c>
      <c r="J231" s="212" t="e">
        <f t="shared" si="26"/>
        <v>#VALUE!</v>
      </c>
      <c r="K231" s="2"/>
      <c r="L231" s="18"/>
      <c r="M231" s="18"/>
      <c r="N231" s="18"/>
      <c r="O231" s="18"/>
      <c r="P231" s="18"/>
      <c r="Q231" s="18"/>
      <c r="R231" s="18"/>
      <c r="S231" s="18"/>
    </row>
    <row r="232" spans="1:19" s="19" customFormat="1" ht="25.5" outlineLevel="1" x14ac:dyDescent="0.2">
      <c r="A232" s="207" t="s">
        <v>922</v>
      </c>
      <c r="B232" s="207">
        <v>104008</v>
      </c>
      <c r="C232" s="208" t="s">
        <v>28</v>
      </c>
      <c r="D232" s="209" t="s">
        <v>334</v>
      </c>
      <c r="E232" s="210" t="s">
        <v>12</v>
      </c>
      <c r="F232" s="211">
        <v>4</v>
      </c>
      <c r="G232" s="313"/>
      <c r="H232" s="210" t="e">
        <f t="shared" si="25"/>
        <v>#VALUE!</v>
      </c>
      <c r="I232" s="210" t="e">
        <f t="shared" si="24"/>
        <v>#VALUE!</v>
      </c>
      <c r="J232" s="212" t="e">
        <f t="shared" si="26"/>
        <v>#VALUE!</v>
      </c>
      <c r="K232" s="2"/>
      <c r="L232" s="18"/>
      <c r="M232" s="18"/>
      <c r="N232" s="18"/>
      <c r="O232" s="18"/>
      <c r="P232" s="18"/>
      <c r="Q232" s="18"/>
      <c r="R232" s="18"/>
      <c r="S232" s="18"/>
    </row>
    <row r="233" spans="1:19" s="19" customFormat="1" ht="38.25" outlineLevel="1" x14ac:dyDescent="0.2">
      <c r="A233" s="207" t="s">
        <v>923</v>
      </c>
      <c r="B233" s="207">
        <v>89732</v>
      </c>
      <c r="C233" s="208" t="s">
        <v>28</v>
      </c>
      <c r="D233" s="209" t="s">
        <v>78</v>
      </c>
      <c r="E233" s="210" t="s">
        <v>12</v>
      </c>
      <c r="F233" s="211">
        <v>6</v>
      </c>
      <c r="G233" s="313"/>
      <c r="H233" s="210" t="e">
        <f t="shared" si="25"/>
        <v>#VALUE!</v>
      </c>
      <c r="I233" s="210" t="e">
        <f t="shared" si="24"/>
        <v>#VALUE!</v>
      </c>
      <c r="J233" s="212" t="e">
        <f t="shared" si="26"/>
        <v>#VALUE!</v>
      </c>
      <c r="K233" s="2"/>
      <c r="L233" s="18"/>
      <c r="M233" s="18"/>
      <c r="N233" s="18"/>
      <c r="O233" s="18"/>
      <c r="P233" s="18"/>
      <c r="Q233" s="18"/>
      <c r="R233" s="18"/>
      <c r="S233" s="18"/>
    </row>
    <row r="234" spans="1:19" s="19" customFormat="1" ht="38.25" outlineLevel="1" x14ac:dyDescent="0.2">
      <c r="A234" s="207" t="s">
        <v>924</v>
      </c>
      <c r="B234" s="207">
        <v>89731</v>
      </c>
      <c r="C234" s="208" t="s">
        <v>28</v>
      </c>
      <c r="D234" s="209" t="s">
        <v>81</v>
      </c>
      <c r="E234" s="210" t="s">
        <v>12</v>
      </c>
      <c r="F234" s="211">
        <v>69</v>
      </c>
      <c r="G234" s="313"/>
      <c r="H234" s="210" t="e">
        <f t="shared" si="25"/>
        <v>#VALUE!</v>
      </c>
      <c r="I234" s="210" t="e">
        <f t="shared" si="24"/>
        <v>#VALUE!</v>
      </c>
      <c r="J234" s="212" t="e">
        <f t="shared" si="26"/>
        <v>#VALUE!</v>
      </c>
      <c r="K234" s="2"/>
      <c r="L234" s="18"/>
      <c r="M234" s="18"/>
      <c r="N234" s="18"/>
      <c r="O234" s="18"/>
      <c r="P234" s="18"/>
      <c r="Q234" s="18"/>
      <c r="R234" s="18"/>
      <c r="S234" s="18"/>
    </row>
    <row r="235" spans="1:19" s="19" customFormat="1" ht="38.25" outlineLevel="1" x14ac:dyDescent="0.2">
      <c r="A235" s="207" t="s">
        <v>925</v>
      </c>
      <c r="B235" s="207">
        <v>104348</v>
      </c>
      <c r="C235" s="208" t="s">
        <v>28</v>
      </c>
      <c r="D235" s="209" t="s">
        <v>84</v>
      </c>
      <c r="E235" s="210" t="s">
        <v>12</v>
      </c>
      <c r="F235" s="211">
        <v>30</v>
      </c>
      <c r="G235" s="313"/>
      <c r="H235" s="210" t="e">
        <f t="shared" si="25"/>
        <v>#VALUE!</v>
      </c>
      <c r="I235" s="210" t="e">
        <f t="shared" si="24"/>
        <v>#VALUE!</v>
      </c>
      <c r="J235" s="212" t="e">
        <f t="shared" si="26"/>
        <v>#VALUE!</v>
      </c>
      <c r="K235" s="2"/>
      <c r="L235" s="18"/>
      <c r="M235" s="18"/>
      <c r="N235" s="18"/>
      <c r="O235" s="18"/>
      <c r="P235" s="18"/>
      <c r="Q235" s="18"/>
      <c r="R235" s="18"/>
      <c r="S235" s="18"/>
    </row>
    <row r="236" spans="1:19" s="19" customFormat="1" ht="25.5" outlineLevel="1" x14ac:dyDescent="0.2">
      <c r="A236" s="207" t="s">
        <v>926</v>
      </c>
      <c r="B236" s="208" t="s">
        <v>595</v>
      </c>
      <c r="C236" s="208" t="s">
        <v>651</v>
      </c>
      <c r="D236" s="209" t="s">
        <v>335</v>
      </c>
      <c r="E236" s="210" t="s">
        <v>32</v>
      </c>
      <c r="F236" s="211">
        <v>162</v>
      </c>
      <c r="G236" s="313"/>
      <c r="H236" s="210" t="e">
        <f t="shared" si="25"/>
        <v>#VALUE!</v>
      </c>
      <c r="I236" s="210" t="e">
        <f t="shared" si="24"/>
        <v>#VALUE!</v>
      </c>
      <c r="J236" s="212" t="e">
        <f t="shared" si="26"/>
        <v>#VALUE!</v>
      </c>
      <c r="K236" s="2"/>
      <c r="L236" s="18"/>
      <c r="M236" s="18"/>
      <c r="N236" s="18"/>
      <c r="O236" s="18"/>
      <c r="P236" s="18"/>
      <c r="Q236" s="18"/>
      <c r="R236" s="18"/>
      <c r="S236" s="18"/>
    </row>
    <row r="237" spans="1:19" s="19" customFormat="1" ht="38.25" outlineLevel="1" x14ac:dyDescent="0.2">
      <c r="A237" s="207" t="s">
        <v>927</v>
      </c>
      <c r="B237" s="207">
        <v>89825</v>
      </c>
      <c r="C237" s="208" t="s">
        <v>28</v>
      </c>
      <c r="D237" s="209" t="s">
        <v>336</v>
      </c>
      <c r="E237" s="210" t="s">
        <v>12</v>
      </c>
      <c r="F237" s="211">
        <v>34</v>
      </c>
      <c r="G237" s="313"/>
      <c r="H237" s="210" t="e">
        <f t="shared" si="25"/>
        <v>#VALUE!</v>
      </c>
      <c r="I237" s="210" t="e">
        <f t="shared" si="24"/>
        <v>#VALUE!</v>
      </c>
      <c r="J237" s="212" t="e">
        <f t="shared" si="26"/>
        <v>#VALUE!</v>
      </c>
      <c r="K237" s="2"/>
      <c r="L237" s="18"/>
      <c r="M237" s="18"/>
      <c r="N237" s="18"/>
      <c r="O237" s="18"/>
      <c r="P237" s="18"/>
      <c r="Q237" s="18"/>
      <c r="R237" s="18"/>
      <c r="S237" s="18"/>
    </row>
    <row r="238" spans="1:19" s="19" customFormat="1" ht="38.25" outlineLevel="1" x14ac:dyDescent="0.2">
      <c r="A238" s="207" t="s">
        <v>928</v>
      </c>
      <c r="B238" s="207">
        <v>89829</v>
      </c>
      <c r="C238" s="208" t="s">
        <v>28</v>
      </c>
      <c r="D238" s="209" t="s">
        <v>337</v>
      </c>
      <c r="E238" s="210" t="s">
        <v>12</v>
      </c>
      <c r="F238" s="211">
        <v>2</v>
      </c>
      <c r="G238" s="313"/>
      <c r="H238" s="210" t="e">
        <f t="shared" si="25"/>
        <v>#VALUE!</v>
      </c>
      <c r="I238" s="210" t="e">
        <f t="shared" si="24"/>
        <v>#VALUE!</v>
      </c>
      <c r="J238" s="212" t="e">
        <f t="shared" si="26"/>
        <v>#VALUE!</v>
      </c>
      <c r="K238" s="2"/>
      <c r="L238" s="18"/>
      <c r="M238" s="18"/>
      <c r="N238" s="18"/>
      <c r="O238" s="18"/>
      <c r="P238" s="18"/>
      <c r="Q238" s="18"/>
      <c r="R238" s="18"/>
      <c r="S238" s="18"/>
    </row>
    <row r="239" spans="1:19" s="19" customFormat="1" outlineLevel="1" x14ac:dyDescent="0.2">
      <c r="A239" s="207" t="s">
        <v>929</v>
      </c>
      <c r="B239" s="208" t="s">
        <v>609</v>
      </c>
      <c r="C239" s="208" t="s">
        <v>651</v>
      </c>
      <c r="D239" s="209" t="s">
        <v>338</v>
      </c>
      <c r="E239" s="210" t="s">
        <v>12</v>
      </c>
      <c r="F239" s="211">
        <v>1</v>
      </c>
      <c r="G239" s="313"/>
      <c r="H239" s="210" t="e">
        <f t="shared" si="25"/>
        <v>#VALUE!</v>
      </c>
      <c r="I239" s="210" t="e">
        <f t="shared" si="24"/>
        <v>#VALUE!</v>
      </c>
      <c r="J239" s="212" t="e">
        <f t="shared" si="26"/>
        <v>#VALUE!</v>
      </c>
      <c r="K239" s="2"/>
      <c r="L239" s="18"/>
      <c r="M239" s="18"/>
      <c r="N239" s="18"/>
      <c r="O239" s="18"/>
      <c r="P239" s="18"/>
      <c r="Q239" s="18"/>
      <c r="R239" s="18"/>
      <c r="S239" s="18"/>
    </row>
    <row r="240" spans="1:19" s="19" customFormat="1" ht="25.5" outlineLevel="1" x14ac:dyDescent="0.2">
      <c r="A240" s="207" t="s">
        <v>930</v>
      </c>
      <c r="B240" s="207">
        <v>94794</v>
      </c>
      <c r="C240" s="208" t="s">
        <v>28</v>
      </c>
      <c r="D240" s="209" t="s">
        <v>73</v>
      </c>
      <c r="E240" s="210" t="s">
        <v>12</v>
      </c>
      <c r="F240" s="211">
        <v>1</v>
      </c>
      <c r="G240" s="313"/>
      <c r="H240" s="210" t="e">
        <f t="shared" si="25"/>
        <v>#VALUE!</v>
      </c>
      <c r="I240" s="210" t="e">
        <f t="shared" si="24"/>
        <v>#VALUE!</v>
      </c>
      <c r="J240" s="212" t="e">
        <f t="shared" si="26"/>
        <v>#VALUE!</v>
      </c>
      <c r="K240" s="2"/>
      <c r="L240" s="18"/>
      <c r="M240" s="18"/>
      <c r="N240" s="18"/>
      <c r="O240" s="18"/>
      <c r="P240" s="18"/>
      <c r="Q240" s="18"/>
      <c r="R240" s="18"/>
      <c r="S240" s="18"/>
    </row>
    <row r="241" spans="1:19" s="19" customFormat="1" ht="25.5" outlineLevel="1" x14ac:dyDescent="0.2">
      <c r="A241" s="207" t="s">
        <v>931</v>
      </c>
      <c r="B241" s="207">
        <v>89987</v>
      </c>
      <c r="C241" s="208" t="s">
        <v>28</v>
      </c>
      <c r="D241" s="209" t="s">
        <v>74</v>
      </c>
      <c r="E241" s="210" t="s">
        <v>12</v>
      </c>
      <c r="F241" s="211">
        <v>40</v>
      </c>
      <c r="G241" s="313"/>
      <c r="H241" s="210" t="e">
        <f t="shared" si="25"/>
        <v>#VALUE!</v>
      </c>
      <c r="I241" s="210" t="e">
        <f t="shared" si="24"/>
        <v>#VALUE!</v>
      </c>
      <c r="J241" s="212" t="e">
        <f t="shared" si="26"/>
        <v>#VALUE!</v>
      </c>
      <c r="K241" s="2"/>
      <c r="L241" s="18"/>
      <c r="M241" s="18"/>
      <c r="N241" s="18"/>
      <c r="O241" s="18"/>
      <c r="P241" s="18"/>
      <c r="Q241" s="18"/>
      <c r="R241" s="18"/>
      <c r="S241" s="18"/>
    </row>
    <row r="242" spans="1:19" s="19" customFormat="1" ht="25.5" outlineLevel="1" x14ac:dyDescent="0.2">
      <c r="A242" s="207" t="s">
        <v>932</v>
      </c>
      <c r="B242" s="207">
        <v>89985</v>
      </c>
      <c r="C242" s="208" t="s">
        <v>28</v>
      </c>
      <c r="D242" s="209" t="s">
        <v>75</v>
      </c>
      <c r="E242" s="210" t="s">
        <v>12</v>
      </c>
      <c r="F242" s="211">
        <v>6</v>
      </c>
      <c r="G242" s="313"/>
      <c r="H242" s="210" t="e">
        <f t="shared" si="25"/>
        <v>#VALUE!</v>
      </c>
      <c r="I242" s="210" t="e">
        <f t="shared" si="24"/>
        <v>#VALUE!</v>
      </c>
      <c r="J242" s="212" t="e">
        <f t="shared" si="26"/>
        <v>#VALUE!</v>
      </c>
      <c r="K242" s="2"/>
      <c r="L242" s="18"/>
      <c r="M242" s="18"/>
      <c r="N242" s="18"/>
      <c r="O242" s="18"/>
      <c r="P242" s="18"/>
      <c r="Q242" s="18"/>
      <c r="R242" s="18"/>
      <c r="S242" s="18"/>
    </row>
    <row r="243" spans="1:19" s="19" customFormat="1" ht="38.25" outlineLevel="1" x14ac:dyDescent="0.2">
      <c r="A243" s="207" t="s">
        <v>933</v>
      </c>
      <c r="B243" s="207">
        <v>92365</v>
      </c>
      <c r="C243" s="208" t="s">
        <v>28</v>
      </c>
      <c r="D243" s="209" t="s">
        <v>339</v>
      </c>
      <c r="E243" s="210" t="s">
        <v>32</v>
      </c>
      <c r="F243" s="211">
        <v>2</v>
      </c>
      <c r="G243" s="313"/>
      <c r="H243" s="210" t="e">
        <f t="shared" si="25"/>
        <v>#VALUE!</v>
      </c>
      <c r="I243" s="210" t="e">
        <f t="shared" si="24"/>
        <v>#VALUE!</v>
      </c>
      <c r="J243" s="212" t="e">
        <f t="shared" si="26"/>
        <v>#VALUE!</v>
      </c>
      <c r="K243" s="2"/>
      <c r="L243" s="18"/>
      <c r="M243" s="18"/>
      <c r="N243" s="18"/>
      <c r="O243" s="18"/>
      <c r="P243" s="18"/>
      <c r="Q243" s="18"/>
      <c r="R243" s="18"/>
      <c r="S243" s="18"/>
    </row>
    <row r="244" spans="1:19" s="19" customFormat="1" ht="38.25" outlineLevel="1" x14ac:dyDescent="0.2">
      <c r="A244" s="207" t="s">
        <v>934</v>
      </c>
      <c r="B244" s="207">
        <v>92336</v>
      </c>
      <c r="C244" s="208" t="s">
        <v>28</v>
      </c>
      <c r="D244" s="209" t="s">
        <v>340</v>
      </c>
      <c r="E244" s="210" t="s">
        <v>32</v>
      </c>
      <c r="F244" s="211">
        <v>1</v>
      </c>
      <c r="G244" s="313"/>
      <c r="H244" s="210" t="e">
        <f t="shared" si="25"/>
        <v>#VALUE!</v>
      </c>
      <c r="I244" s="210" t="e">
        <f t="shared" si="24"/>
        <v>#VALUE!</v>
      </c>
      <c r="J244" s="212" t="e">
        <f t="shared" si="26"/>
        <v>#VALUE!</v>
      </c>
      <c r="K244" s="2"/>
      <c r="L244" s="18"/>
      <c r="M244" s="18"/>
      <c r="N244" s="18"/>
      <c r="O244" s="18"/>
      <c r="P244" s="18"/>
      <c r="Q244" s="18"/>
      <c r="R244" s="18"/>
      <c r="S244" s="18"/>
    </row>
    <row r="245" spans="1:19" s="19" customFormat="1" ht="25.5" outlineLevel="1" x14ac:dyDescent="0.2">
      <c r="A245" s="207" t="s">
        <v>935</v>
      </c>
      <c r="B245" s="207">
        <v>89373</v>
      </c>
      <c r="C245" s="208" t="s">
        <v>28</v>
      </c>
      <c r="D245" s="209" t="s">
        <v>341</v>
      </c>
      <c r="E245" s="210" t="s">
        <v>12</v>
      </c>
      <c r="F245" s="211">
        <v>6</v>
      </c>
      <c r="G245" s="313"/>
      <c r="H245" s="210" t="e">
        <f t="shared" si="25"/>
        <v>#VALUE!</v>
      </c>
      <c r="I245" s="210" t="e">
        <f t="shared" si="24"/>
        <v>#VALUE!</v>
      </c>
      <c r="J245" s="212" t="e">
        <f t="shared" si="26"/>
        <v>#VALUE!</v>
      </c>
      <c r="K245" s="2"/>
      <c r="L245" s="18"/>
      <c r="M245" s="18"/>
      <c r="N245" s="18"/>
      <c r="O245" s="18"/>
      <c r="P245" s="18"/>
      <c r="Q245" s="18"/>
      <c r="R245" s="18"/>
      <c r="S245" s="18"/>
    </row>
    <row r="246" spans="1:19" s="19" customFormat="1" ht="25.5" outlineLevel="1" x14ac:dyDescent="0.2">
      <c r="A246" s="207" t="s">
        <v>936</v>
      </c>
      <c r="B246" s="207">
        <v>89593</v>
      </c>
      <c r="C246" s="208" t="s">
        <v>28</v>
      </c>
      <c r="D246" s="209" t="s">
        <v>342</v>
      </c>
      <c r="E246" s="210" t="s">
        <v>12</v>
      </c>
      <c r="F246" s="211">
        <v>2</v>
      </c>
      <c r="G246" s="313"/>
      <c r="H246" s="210" t="e">
        <f t="shared" si="25"/>
        <v>#VALUE!</v>
      </c>
      <c r="I246" s="210" t="e">
        <f t="shared" si="24"/>
        <v>#VALUE!</v>
      </c>
      <c r="J246" s="212" t="e">
        <f t="shared" si="26"/>
        <v>#VALUE!</v>
      </c>
      <c r="K246" s="2"/>
      <c r="L246" s="18"/>
      <c r="M246" s="18"/>
      <c r="N246" s="18"/>
      <c r="O246" s="18"/>
      <c r="P246" s="18"/>
      <c r="Q246" s="18"/>
      <c r="R246" s="18"/>
      <c r="S246" s="18"/>
    </row>
    <row r="247" spans="1:19" s="19" customFormat="1" ht="51" outlineLevel="1" x14ac:dyDescent="0.2">
      <c r="A247" s="207" t="s">
        <v>937</v>
      </c>
      <c r="B247" s="207">
        <v>94656</v>
      </c>
      <c r="C247" s="208" t="s">
        <v>28</v>
      </c>
      <c r="D247" s="209" t="s">
        <v>343</v>
      </c>
      <c r="E247" s="210" t="s">
        <v>12</v>
      </c>
      <c r="F247" s="211">
        <v>86</v>
      </c>
      <c r="G247" s="313"/>
      <c r="H247" s="210" t="e">
        <f t="shared" si="25"/>
        <v>#VALUE!</v>
      </c>
      <c r="I247" s="210" t="e">
        <f t="shared" si="24"/>
        <v>#VALUE!</v>
      </c>
      <c r="J247" s="212" t="e">
        <f t="shared" si="26"/>
        <v>#VALUE!</v>
      </c>
      <c r="K247" s="2"/>
      <c r="L247" s="18"/>
      <c r="M247" s="18"/>
      <c r="N247" s="18"/>
      <c r="O247" s="18"/>
      <c r="P247" s="18"/>
      <c r="Q247" s="18"/>
      <c r="R247" s="18"/>
      <c r="S247" s="18"/>
    </row>
    <row r="248" spans="1:19" s="19" customFormat="1" ht="38.25" outlineLevel="1" x14ac:dyDescent="0.2">
      <c r="A248" s="207" t="s">
        <v>938</v>
      </c>
      <c r="B248" s="207">
        <v>104002</v>
      </c>
      <c r="C248" s="208" t="s">
        <v>28</v>
      </c>
      <c r="D248" s="209" t="s">
        <v>70</v>
      </c>
      <c r="E248" s="210" t="s">
        <v>12</v>
      </c>
      <c r="F248" s="211">
        <v>1</v>
      </c>
      <c r="G248" s="313"/>
      <c r="H248" s="210" t="e">
        <f t="shared" si="25"/>
        <v>#VALUE!</v>
      </c>
      <c r="I248" s="210" t="e">
        <f t="shared" si="24"/>
        <v>#VALUE!</v>
      </c>
      <c r="J248" s="212" t="e">
        <f t="shared" si="26"/>
        <v>#VALUE!</v>
      </c>
      <c r="K248" s="2"/>
      <c r="L248" s="18"/>
      <c r="M248" s="18"/>
      <c r="N248" s="18"/>
      <c r="O248" s="18"/>
      <c r="P248" s="18"/>
      <c r="Q248" s="18"/>
      <c r="R248" s="18"/>
      <c r="S248" s="18"/>
    </row>
    <row r="249" spans="1:19" s="19" customFormat="1" ht="25.5" outlineLevel="1" x14ac:dyDescent="0.2">
      <c r="A249" s="207" t="s">
        <v>939</v>
      </c>
      <c r="B249" s="207">
        <v>103966</v>
      </c>
      <c r="C249" s="208" t="s">
        <v>28</v>
      </c>
      <c r="D249" s="209" t="s">
        <v>344</v>
      </c>
      <c r="E249" s="210" t="s">
        <v>12</v>
      </c>
      <c r="F249" s="211">
        <v>3</v>
      </c>
      <c r="G249" s="313"/>
      <c r="H249" s="210" t="e">
        <f t="shared" si="25"/>
        <v>#VALUE!</v>
      </c>
      <c r="I249" s="210" t="e">
        <f t="shared" si="24"/>
        <v>#VALUE!</v>
      </c>
      <c r="J249" s="212" t="e">
        <f t="shared" si="26"/>
        <v>#VALUE!</v>
      </c>
      <c r="K249" s="2"/>
      <c r="L249" s="18"/>
      <c r="M249" s="18"/>
      <c r="N249" s="18"/>
      <c r="O249" s="18"/>
      <c r="P249" s="18"/>
      <c r="Q249" s="18"/>
      <c r="R249" s="18"/>
      <c r="S249" s="18"/>
    </row>
    <row r="250" spans="1:19" s="19" customFormat="1" ht="25.5" outlineLevel="1" x14ac:dyDescent="0.2">
      <c r="A250" s="207" t="s">
        <v>940</v>
      </c>
      <c r="B250" s="207">
        <v>89489</v>
      </c>
      <c r="C250" s="208" t="s">
        <v>28</v>
      </c>
      <c r="D250" s="209" t="s">
        <v>345</v>
      </c>
      <c r="E250" s="210" t="s">
        <v>12</v>
      </c>
      <c r="F250" s="211">
        <v>158</v>
      </c>
      <c r="G250" s="313"/>
      <c r="H250" s="210" t="e">
        <f t="shared" si="25"/>
        <v>#VALUE!</v>
      </c>
      <c r="I250" s="210" t="e">
        <f t="shared" si="24"/>
        <v>#VALUE!</v>
      </c>
      <c r="J250" s="212" t="e">
        <f t="shared" si="26"/>
        <v>#VALUE!</v>
      </c>
      <c r="K250" s="2"/>
      <c r="L250" s="18"/>
      <c r="M250" s="18"/>
      <c r="N250" s="18"/>
      <c r="O250" s="18"/>
      <c r="P250" s="18"/>
      <c r="Q250" s="18"/>
      <c r="R250" s="18"/>
      <c r="S250" s="18"/>
    </row>
    <row r="251" spans="1:19" s="19" customFormat="1" ht="25.5" outlineLevel="1" x14ac:dyDescent="0.2">
      <c r="A251" s="207" t="s">
        <v>941</v>
      </c>
      <c r="B251" s="207">
        <v>89530</v>
      </c>
      <c r="C251" s="208" t="s">
        <v>28</v>
      </c>
      <c r="D251" s="209" t="s">
        <v>346</v>
      </c>
      <c r="E251" s="210" t="s">
        <v>12</v>
      </c>
      <c r="F251" s="211">
        <v>40</v>
      </c>
      <c r="G251" s="313"/>
      <c r="H251" s="210" t="e">
        <f t="shared" si="25"/>
        <v>#VALUE!</v>
      </c>
      <c r="I251" s="210" t="e">
        <f t="shared" si="24"/>
        <v>#VALUE!</v>
      </c>
      <c r="J251" s="212" t="e">
        <f t="shared" si="26"/>
        <v>#VALUE!</v>
      </c>
      <c r="K251" s="2"/>
      <c r="L251" s="18"/>
      <c r="M251" s="18"/>
      <c r="N251" s="18"/>
      <c r="O251" s="18"/>
      <c r="P251" s="18"/>
      <c r="Q251" s="18"/>
      <c r="R251" s="18"/>
      <c r="S251" s="18"/>
    </row>
    <row r="252" spans="1:19" s="19" customFormat="1" ht="25.5" outlineLevel="1" x14ac:dyDescent="0.2">
      <c r="A252" s="207" t="s">
        <v>942</v>
      </c>
      <c r="B252" s="207">
        <v>89577</v>
      </c>
      <c r="C252" s="208" t="s">
        <v>28</v>
      </c>
      <c r="D252" s="209" t="s">
        <v>347</v>
      </c>
      <c r="E252" s="210" t="s">
        <v>12</v>
      </c>
      <c r="F252" s="211">
        <v>1</v>
      </c>
      <c r="G252" s="313"/>
      <c r="H252" s="210" t="e">
        <f t="shared" si="25"/>
        <v>#VALUE!</v>
      </c>
      <c r="I252" s="210" t="e">
        <f t="shared" si="24"/>
        <v>#VALUE!</v>
      </c>
      <c r="J252" s="212" t="e">
        <f t="shared" si="26"/>
        <v>#VALUE!</v>
      </c>
      <c r="K252" s="2"/>
      <c r="L252" s="18"/>
      <c r="M252" s="18"/>
      <c r="N252" s="18"/>
      <c r="O252" s="18"/>
      <c r="P252" s="18"/>
      <c r="Q252" s="18"/>
      <c r="R252" s="18"/>
      <c r="S252" s="18"/>
    </row>
    <row r="253" spans="1:19" s="19" customFormat="1" ht="25.5" outlineLevel="1" x14ac:dyDescent="0.2">
      <c r="A253" s="207" t="s">
        <v>943</v>
      </c>
      <c r="B253" s="207">
        <v>89356</v>
      </c>
      <c r="C253" s="208" t="s">
        <v>28</v>
      </c>
      <c r="D253" s="209" t="s">
        <v>348</v>
      </c>
      <c r="E253" s="210" t="s">
        <v>32</v>
      </c>
      <c r="F253" s="211">
        <v>363</v>
      </c>
      <c r="G253" s="313"/>
      <c r="H253" s="210" t="e">
        <f t="shared" si="25"/>
        <v>#VALUE!</v>
      </c>
      <c r="I253" s="210" t="e">
        <f t="shared" si="24"/>
        <v>#VALUE!</v>
      </c>
      <c r="J253" s="212" t="e">
        <f t="shared" si="26"/>
        <v>#VALUE!</v>
      </c>
      <c r="K253" s="2"/>
      <c r="L253" s="18"/>
      <c r="M253" s="18"/>
      <c r="N253" s="18"/>
      <c r="O253" s="18"/>
      <c r="P253" s="18"/>
      <c r="Q253" s="18"/>
      <c r="R253" s="18"/>
      <c r="S253" s="18"/>
    </row>
    <row r="254" spans="1:19" s="19" customFormat="1" ht="25.5" outlineLevel="1" x14ac:dyDescent="0.2">
      <c r="A254" s="207" t="s">
        <v>944</v>
      </c>
      <c r="B254" s="207">
        <v>89448</v>
      </c>
      <c r="C254" s="208" t="s">
        <v>28</v>
      </c>
      <c r="D254" s="209" t="s">
        <v>349</v>
      </c>
      <c r="E254" s="210" t="s">
        <v>32</v>
      </c>
      <c r="F254" s="211">
        <v>0.1</v>
      </c>
      <c r="G254" s="313"/>
      <c r="H254" s="210" t="e">
        <f t="shared" si="25"/>
        <v>#VALUE!</v>
      </c>
      <c r="I254" s="210" t="e">
        <f t="shared" si="24"/>
        <v>#VALUE!</v>
      </c>
      <c r="J254" s="212" t="e">
        <f t="shared" si="26"/>
        <v>#VALUE!</v>
      </c>
      <c r="K254" s="2"/>
      <c r="L254" s="18"/>
      <c r="M254" s="18"/>
      <c r="N254" s="18"/>
      <c r="O254" s="18"/>
      <c r="P254" s="18"/>
      <c r="Q254" s="18"/>
      <c r="R254" s="18"/>
      <c r="S254" s="18"/>
    </row>
    <row r="255" spans="1:19" s="21" customFormat="1" ht="25.5" outlineLevel="1" x14ac:dyDescent="0.2">
      <c r="A255" s="207" t="s">
        <v>945</v>
      </c>
      <c r="B255" s="207">
        <v>89869</v>
      </c>
      <c r="C255" s="208" t="s">
        <v>28</v>
      </c>
      <c r="D255" s="209" t="s">
        <v>350</v>
      </c>
      <c r="E255" s="210" t="s">
        <v>12</v>
      </c>
      <c r="F255" s="211">
        <v>57</v>
      </c>
      <c r="G255" s="313"/>
      <c r="H255" s="210" t="e">
        <f t="shared" si="25"/>
        <v>#VALUE!</v>
      </c>
      <c r="I255" s="210" t="e">
        <f t="shared" si="24"/>
        <v>#VALUE!</v>
      </c>
      <c r="J255" s="212" t="e">
        <f t="shared" si="26"/>
        <v>#VALUE!</v>
      </c>
      <c r="K255" s="2"/>
      <c r="L255" s="18"/>
      <c r="M255" s="18"/>
      <c r="N255" s="18"/>
      <c r="O255" s="18"/>
      <c r="P255" s="18"/>
      <c r="Q255" s="18"/>
      <c r="R255" s="18"/>
      <c r="S255" s="18"/>
    </row>
    <row r="256" spans="1:19" s="21" customFormat="1" ht="25.5" outlineLevel="1" x14ac:dyDescent="0.2">
      <c r="A256" s="207" t="s">
        <v>946</v>
      </c>
      <c r="B256" s="207">
        <v>89627</v>
      </c>
      <c r="C256" s="208" t="s">
        <v>28</v>
      </c>
      <c r="D256" s="209" t="s">
        <v>72</v>
      </c>
      <c r="E256" s="210" t="s">
        <v>12</v>
      </c>
      <c r="F256" s="211">
        <v>27</v>
      </c>
      <c r="G256" s="313"/>
      <c r="H256" s="210" t="e">
        <f t="shared" si="25"/>
        <v>#VALUE!</v>
      </c>
      <c r="I256" s="210" t="e">
        <f t="shared" si="24"/>
        <v>#VALUE!</v>
      </c>
      <c r="J256" s="212" t="e">
        <f t="shared" si="26"/>
        <v>#VALUE!</v>
      </c>
      <c r="K256" s="2"/>
      <c r="L256" s="18"/>
      <c r="M256" s="18"/>
      <c r="N256" s="18"/>
      <c r="O256" s="18"/>
      <c r="P256" s="18"/>
      <c r="Q256" s="18"/>
      <c r="R256" s="18"/>
      <c r="S256" s="18"/>
    </row>
    <row r="257" spans="1:19" s="21" customFormat="1" ht="38.25" outlineLevel="1" x14ac:dyDescent="0.2">
      <c r="A257" s="207" t="s">
        <v>947</v>
      </c>
      <c r="B257" s="207">
        <v>89366</v>
      </c>
      <c r="C257" s="208" t="s">
        <v>28</v>
      </c>
      <c r="D257" s="209" t="s">
        <v>351</v>
      </c>
      <c r="E257" s="210" t="s">
        <v>12</v>
      </c>
      <c r="F257" s="211">
        <v>18</v>
      </c>
      <c r="G257" s="313"/>
      <c r="H257" s="210" t="e">
        <f t="shared" si="25"/>
        <v>#VALUE!</v>
      </c>
      <c r="I257" s="210" t="e">
        <f t="shared" si="24"/>
        <v>#VALUE!</v>
      </c>
      <c r="J257" s="212" t="e">
        <f t="shared" si="26"/>
        <v>#VALUE!</v>
      </c>
      <c r="K257" s="2"/>
      <c r="L257" s="18"/>
      <c r="M257" s="18"/>
      <c r="N257" s="18"/>
      <c r="O257" s="18"/>
      <c r="P257" s="18"/>
      <c r="Q257" s="18"/>
      <c r="R257" s="18"/>
      <c r="S257" s="18"/>
    </row>
    <row r="258" spans="1:19" s="21" customFormat="1" ht="38.25" outlineLevel="1" x14ac:dyDescent="0.2">
      <c r="A258" s="207" t="s">
        <v>948</v>
      </c>
      <c r="B258" s="207">
        <v>90373</v>
      </c>
      <c r="C258" s="208" t="s">
        <v>28</v>
      </c>
      <c r="D258" s="209" t="s">
        <v>71</v>
      </c>
      <c r="E258" s="210" t="s">
        <v>12</v>
      </c>
      <c r="F258" s="211">
        <v>71</v>
      </c>
      <c r="G258" s="313"/>
      <c r="H258" s="210" t="e">
        <f t="shared" si="25"/>
        <v>#VALUE!</v>
      </c>
      <c r="I258" s="210" t="e">
        <f t="shared" si="24"/>
        <v>#VALUE!</v>
      </c>
      <c r="J258" s="212" t="e">
        <f t="shared" si="26"/>
        <v>#VALUE!</v>
      </c>
      <c r="K258" s="2"/>
      <c r="L258" s="18"/>
      <c r="M258" s="18"/>
      <c r="N258" s="18"/>
      <c r="O258" s="18"/>
      <c r="P258" s="18"/>
      <c r="Q258" s="18"/>
      <c r="R258" s="18"/>
      <c r="S258" s="18"/>
    </row>
    <row r="259" spans="1:19" s="21" customFormat="1" outlineLevel="1" x14ac:dyDescent="0.2">
      <c r="A259" s="207" t="s">
        <v>949</v>
      </c>
      <c r="B259" s="207" t="s">
        <v>352</v>
      </c>
      <c r="C259" s="213" t="s">
        <v>175</v>
      </c>
      <c r="D259" s="209" t="s">
        <v>353</v>
      </c>
      <c r="E259" s="210" t="s">
        <v>12</v>
      </c>
      <c r="F259" s="211">
        <v>1</v>
      </c>
      <c r="G259" s="258">
        <f>'Composições - LIC'!G112</f>
        <v>0</v>
      </c>
      <c r="H259" s="210" t="e">
        <f t="shared" si="25"/>
        <v>#VALUE!</v>
      </c>
      <c r="I259" s="210" t="e">
        <f t="shared" si="24"/>
        <v>#VALUE!</v>
      </c>
      <c r="J259" s="212" t="e">
        <f t="shared" si="26"/>
        <v>#VALUE!</v>
      </c>
      <c r="K259" s="2"/>
      <c r="L259" s="18"/>
      <c r="M259" s="18"/>
      <c r="N259" s="18"/>
      <c r="O259" s="18"/>
      <c r="P259" s="18"/>
      <c r="Q259" s="18"/>
      <c r="R259" s="18"/>
      <c r="S259" s="18"/>
    </row>
    <row r="260" spans="1:19" s="21" customFormat="1" ht="38.25" outlineLevel="1" x14ac:dyDescent="0.2">
      <c r="A260" s="207" t="s">
        <v>950</v>
      </c>
      <c r="B260" s="207">
        <v>12829</v>
      </c>
      <c r="C260" s="213" t="s">
        <v>145</v>
      </c>
      <c r="D260" s="209" t="s">
        <v>354</v>
      </c>
      <c r="E260" s="210" t="s">
        <v>264</v>
      </c>
      <c r="F260" s="211">
        <v>1</v>
      </c>
      <c r="G260" s="313"/>
      <c r="H260" s="210" t="e">
        <f t="shared" si="25"/>
        <v>#VALUE!</v>
      </c>
      <c r="I260" s="210" t="e">
        <f t="shared" si="24"/>
        <v>#VALUE!</v>
      </c>
      <c r="J260" s="212" t="e">
        <f t="shared" si="26"/>
        <v>#VALUE!</v>
      </c>
      <c r="K260" s="2"/>
      <c r="L260" s="18"/>
      <c r="M260" s="18"/>
      <c r="N260" s="18"/>
      <c r="O260" s="18"/>
      <c r="P260" s="18"/>
      <c r="Q260" s="18"/>
      <c r="R260" s="18"/>
      <c r="S260" s="18"/>
    </row>
    <row r="261" spans="1:19" s="21" customFormat="1" ht="25.5" outlineLevel="1" x14ac:dyDescent="0.2">
      <c r="A261" s="207" t="s">
        <v>951</v>
      </c>
      <c r="B261" s="207">
        <v>94490</v>
      </c>
      <c r="C261" s="213" t="s">
        <v>28</v>
      </c>
      <c r="D261" s="209" t="s">
        <v>355</v>
      </c>
      <c r="E261" s="210" t="s">
        <v>12</v>
      </c>
      <c r="F261" s="211">
        <v>2</v>
      </c>
      <c r="G261" s="313"/>
      <c r="H261" s="210" t="e">
        <f t="shared" si="25"/>
        <v>#VALUE!</v>
      </c>
      <c r="I261" s="210" t="e">
        <f t="shared" si="24"/>
        <v>#VALUE!</v>
      </c>
      <c r="J261" s="212" t="e">
        <f t="shared" si="26"/>
        <v>#VALUE!</v>
      </c>
      <c r="K261" s="2"/>
      <c r="L261" s="18"/>
      <c r="M261" s="18"/>
      <c r="N261" s="18"/>
      <c r="O261" s="18"/>
      <c r="P261" s="18"/>
      <c r="Q261" s="18"/>
      <c r="R261" s="18"/>
      <c r="S261" s="18"/>
    </row>
    <row r="262" spans="1:19" s="21" customFormat="1" outlineLevel="1" x14ac:dyDescent="0.2">
      <c r="A262" s="207" t="s">
        <v>952</v>
      </c>
      <c r="B262" s="208" t="s">
        <v>610</v>
      </c>
      <c r="C262" s="213" t="s">
        <v>651</v>
      </c>
      <c r="D262" s="209" t="s">
        <v>356</v>
      </c>
      <c r="E262" s="210" t="s">
        <v>12</v>
      </c>
      <c r="F262" s="211">
        <v>1</v>
      </c>
      <c r="G262" s="313"/>
      <c r="H262" s="210" t="e">
        <f t="shared" si="25"/>
        <v>#VALUE!</v>
      </c>
      <c r="I262" s="210" t="e">
        <f t="shared" si="24"/>
        <v>#VALUE!</v>
      </c>
      <c r="J262" s="212" t="e">
        <f t="shared" si="26"/>
        <v>#VALUE!</v>
      </c>
      <c r="K262" s="2"/>
      <c r="L262" s="18"/>
      <c r="M262" s="18"/>
      <c r="N262" s="18"/>
      <c r="O262" s="18"/>
      <c r="P262" s="18"/>
      <c r="Q262" s="18"/>
      <c r="R262" s="18"/>
      <c r="S262" s="18"/>
    </row>
    <row r="263" spans="1:19" s="21" customFormat="1" ht="38.25" outlineLevel="1" x14ac:dyDescent="0.2">
      <c r="A263" s="207" t="s">
        <v>953</v>
      </c>
      <c r="B263" s="207">
        <v>89436</v>
      </c>
      <c r="C263" s="208" t="s">
        <v>28</v>
      </c>
      <c r="D263" s="209" t="s">
        <v>357</v>
      </c>
      <c r="E263" s="210" t="s">
        <v>12</v>
      </c>
      <c r="F263" s="211">
        <v>2</v>
      </c>
      <c r="G263" s="313"/>
      <c r="H263" s="210" t="e">
        <f t="shared" si="25"/>
        <v>#VALUE!</v>
      </c>
      <c r="I263" s="210" t="e">
        <f t="shared" si="24"/>
        <v>#VALUE!</v>
      </c>
      <c r="J263" s="212" t="e">
        <f t="shared" si="26"/>
        <v>#VALUE!</v>
      </c>
      <c r="K263" s="2"/>
      <c r="L263" s="18"/>
      <c r="M263" s="18"/>
      <c r="N263" s="18"/>
      <c r="O263" s="18"/>
      <c r="P263" s="18"/>
      <c r="Q263" s="18"/>
      <c r="R263" s="18"/>
      <c r="S263" s="18"/>
    </row>
    <row r="264" spans="1:19" s="21" customFormat="1" ht="25.5" outlineLevel="1" x14ac:dyDescent="0.2">
      <c r="A264" s="207" t="s">
        <v>954</v>
      </c>
      <c r="B264" s="207">
        <v>103948</v>
      </c>
      <c r="C264" s="208" t="s">
        <v>28</v>
      </c>
      <c r="D264" s="209" t="s">
        <v>358</v>
      </c>
      <c r="E264" s="210" t="s">
        <v>12</v>
      </c>
      <c r="F264" s="211">
        <v>1</v>
      </c>
      <c r="G264" s="313"/>
      <c r="H264" s="210" t="e">
        <f t="shared" si="25"/>
        <v>#VALUE!</v>
      </c>
      <c r="I264" s="210" t="e">
        <f t="shared" si="24"/>
        <v>#VALUE!</v>
      </c>
      <c r="J264" s="212" t="e">
        <f t="shared" si="26"/>
        <v>#VALUE!</v>
      </c>
      <c r="K264" s="2"/>
      <c r="L264" s="18"/>
      <c r="M264" s="18"/>
      <c r="N264" s="18"/>
      <c r="O264" s="18"/>
      <c r="P264" s="18"/>
      <c r="Q264" s="18"/>
      <c r="R264" s="18"/>
      <c r="S264" s="18"/>
    </row>
    <row r="265" spans="1:19" s="21" customFormat="1" ht="25.5" outlineLevel="1" x14ac:dyDescent="0.2">
      <c r="A265" s="207" t="s">
        <v>955</v>
      </c>
      <c r="B265" s="207">
        <v>89415</v>
      </c>
      <c r="C265" s="208" t="s">
        <v>28</v>
      </c>
      <c r="D265" s="209" t="s">
        <v>359</v>
      </c>
      <c r="E265" s="210" t="s">
        <v>12</v>
      </c>
      <c r="F265" s="211">
        <v>5</v>
      </c>
      <c r="G265" s="313"/>
      <c r="H265" s="210" t="e">
        <f t="shared" si="25"/>
        <v>#VALUE!</v>
      </c>
      <c r="I265" s="210" t="e">
        <f t="shared" si="24"/>
        <v>#VALUE!</v>
      </c>
      <c r="J265" s="212" t="e">
        <f t="shared" si="26"/>
        <v>#VALUE!</v>
      </c>
      <c r="K265" s="2"/>
      <c r="L265" s="18"/>
      <c r="M265" s="18"/>
      <c r="N265" s="18"/>
      <c r="O265" s="18"/>
      <c r="P265" s="18"/>
      <c r="Q265" s="18"/>
      <c r="R265" s="18"/>
      <c r="S265" s="18"/>
    </row>
    <row r="266" spans="1:19" s="21" customFormat="1" ht="25.5" outlineLevel="1" x14ac:dyDescent="0.2">
      <c r="A266" s="207" t="s">
        <v>956</v>
      </c>
      <c r="B266" s="207">
        <v>104319</v>
      </c>
      <c r="C266" s="208" t="s">
        <v>28</v>
      </c>
      <c r="D266" s="209" t="s">
        <v>360</v>
      </c>
      <c r="E266" s="210" t="s">
        <v>12</v>
      </c>
      <c r="F266" s="211">
        <v>2</v>
      </c>
      <c r="G266" s="313"/>
      <c r="H266" s="210" t="e">
        <f t="shared" si="25"/>
        <v>#VALUE!</v>
      </c>
      <c r="I266" s="210" t="e">
        <f t="shared" si="24"/>
        <v>#VALUE!</v>
      </c>
      <c r="J266" s="212" t="e">
        <f t="shared" si="26"/>
        <v>#VALUE!</v>
      </c>
      <c r="K266" s="2"/>
      <c r="L266" s="18"/>
      <c r="M266" s="18"/>
      <c r="N266" s="18"/>
      <c r="O266" s="18"/>
      <c r="P266" s="18"/>
      <c r="Q266" s="18"/>
      <c r="R266" s="18"/>
      <c r="S266" s="18"/>
    </row>
    <row r="267" spans="1:19" s="21" customFormat="1" ht="25.5" outlineLevel="1" x14ac:dyDescent="0.2">
      <c r="A267" s="207" t="s">
        <v>957</v>
      </c>
      <c r="B267" s="207">
        <v>89357</v>
      </c>
      <c r="C267" s="208" t="s">
        <v>28</v>
      </c>
      <c r="D267" s="209" t="s">
        <v>361</v>
      </c>
      <c r="E267" s="210" t="s">
        <v>32</v>
      </c>
      <c r="F267" s="211">
        <v>15.5</v>
      </c>
      <c r="G267" s="313"/>
      <c r="H267" s="210" t="e">
        <f t="shared" si="25"/>
        <v>#VALUE!</v>
      </c>
      <c r="I267" s="210" t="e">
        <f t="shared" si="24"/>
        <v>#VALUE!</v>
      </c>
      <c r="J267" s="212" t="e">
        <f t="shared" si="26"/>
        <v>#VALUE!</v>
      </c>
      <c r="K267" s="2"/>
      <c r="L267" s="18"/>
      <c r="M267" s="18"/>
      <c r="N267" s="18"/>
      <c r="O267" s="18"/>
      <c r="P267" s="18"/>
      <c r="Q267" s="18"/>
      <c r="R267" s="18"/>
      <c r="S267" s="18"/>
    </row>
    <row r="268" spans="1:19" s="21" customFormat="1" ht="25.5" outlineLevel="1" x14ac:dyDescent="0.2">
      <c r="A268" s="207" t="s">
        <v>958</v>
      </c>
      <c r="B268" s="207">
        <v>89400</v>
      </c>
      <c r="C268" s="208" t="s">
        <v>28</v>
      </c>
      <c r="D268" s="209" t="s">
        <v>362</v>
      </c>
      <c r="E268" s="210" t="s">
        <v>12</v>
      </c>
      <c r="F268" s="211">
        <v>1</v>
      </c>
      <c r="G268" s="313"/>
      <c r="H268" s="210" t="e">
        <f t="shared" si="25"/>
        <v>#VALUE!</v>
      </c>
      <c r="I268" s="210" t="e">
        <f t="shared" si="24"/>
        <v>#VALUE!</v>
      </c>
      <c r="J268" s="212" t="e">
        <f t="shared" si="26"/>
        <v>#VALUE!</v>
      </c>
      <c r="K268" s="2"/>
      <c r="L268" s="18"/>
      <c r="M268" s="18"/>
      <c r="N268" s="18"/>
      <c r="O268" s="18"/>
      <c r="P268" s="18"/>
      <c r="Q268" s="18"/>
      <c r="R268" s="18"/>
      <c r="S268" s="18"/>
    </row>
    <row r="269" spans="1:19" s="21" customFormat="1" outlineLevel="1" x14ac:dyDescent="0.2">
      <c r="A269" s="207" t="s">
        <v>959</v>
      </c>
      <c r="B269" s="207" t="s">
        <v>363</v>
      </c>
      <c r="C269" s="208" t="s">
        <v>175</v>
      </c>
      <c r="D269" s="209" t="s">
        <v>364</v>
      </c>
      <c r="E269" s="210" t="s">
        <v>12</v>
      </c>
      <c r="F269" s="211">
        <v>1</v>
      </c>
      <c r="G269" s="258">
        <f>'Composições - LIC'!G119</f>
        <v>0</v>
      </c>
      <c r="H269" s="210" t="e">
        <f t="shared" si="25"/>
        <v>#VALUE!</v>
      </c>
      <c r="I269" s="210" t="e">
        <f t="shared" si="24"/>
        <v>#VALUE!</v>
      </c>
      <c r="J269" s="212" t="e">
        <f t="shared" si="26"/>
        <v>#VALUE!</v>
      </c>
      <c r="K269" s="2"/>
      <c r="L269" s="18"/>
      <c r="M269" s="18"/>
      <c r="N269" s="18"/>
      <c r="O269" s="18"/>
      <c r="P269" s="18"/>
      <c r="Q269" s="18"/>
      <c r="R269" s="18"/>
      <c r="S269" s="18"/>
    </row>
    <row r="270" spans="1:19" s="21" customFormat="1" ht="38.25" outlineLevel="1" x14ac:dyDescent="0.2">
      <c r="A270" s="207" t="s">
        <v>960</v>
      </c>
      <c r="B270" s="221" t="s">
        <v>611</v>
      </c>
      <c r="C270" s="221" t="s">
        <v>651</v>
      </c>
      <c r="D270" s="242" t="s">
        <v>365</v>
      </c>
      <c r="E270" s="223" t="s">
        <v>12</v>
      </c>
      <c r="F270" s="224">
        <v>1</v>
      </c>
      <c r="G270" s="315"/>
      <c r="H270" s="210" t="e">
        <f t="shared" si="25"/>
        <v>#VALUE!</v>
      </c>
      <c r="I270" s="223" t="e">
        <f t="shared" si="24"/>
        <v>#VALUE!</v>
      </c>
      <c r="J270" s="219" t="e">
        <f t="shared" si="26"/>
        <v>#VALUE!</v>
      </c>
      <c r="K270" s="2"/>
      <c r="L270" s="18"/>
      <c r="M270" s="18"/>
      <c r="N270" s="18"/>
      <c r="O270" s="18"/>
      <c r="P270" s="18"/>
      <c r="Q270" s="18"/>
      <c r="R270" s="18"/>
      <c r="S270" s="18"/>
    </row>
    <row r="271" spans="1:19" s="21" customFormat="1" outlineLevel="1" x14ac:dyDescent="0.2">
      <c r="A271" s="227" t="s">
        <v>961</v>
      </c>
      <c r="B271" s="228"/>
      <c r="C271" s="229"/>
      <c r="D271" s="230" t="s">
        <v>366</v>
      </c>
      <c r="E271" s="231" t="e">
        <f>SUM(I272:I314)</f>
        <v>#VALUE!</v>
      </c>
      <c r="F271" s="232"/>
      <c r="G271" s="232"/>
      <c r="H271" s="232"/>
      <c r="I271" s="228"/>
      <c r="J271" s="206" t="e">
        <f>E271/$G$525</f>
        <v>#VALUE!</v>
      </c>
      <c r="K271" s="2"/>
      <c r="L271" s="18"/>
      <c r="M271" s="18"/>
      <c r="N271" s="18"/>
      <c r="O271" s="18"/>
      <c r="P271" s="18"/>
      <c r="Q271" s="18"/>
      <c r="R271" s="18"/>
      <c r="S271" s="18"/>
    </row>
    <row r="272" spans="1:19" s="21" customFormat="1" ht="38.25" outlineLevel="1" x14ac:dyDescent="0.2">
      <c r="A272" s="207" t="s">
        <v>962</v>
      </c>
      <c r="B272" s="207">
        <v>97903</v>
      </c>
      <c r="C272" s="208" t="s">
        <v>28</v>
      </c>
      <c r="D272" s="209" t="s">
        <v>367</v>
      </c>
      <c r="E272" s="210" t="s">
        <v>12</v>
      </c>
      <c r="F272" s="244">
        <v>6</v>
      </c>
      <c r="G272" s="313"/>
      <c r="H272" s="210" t="e">
        <f t="shared" ref="H272:H314" si="27">ROUND(G272*(1+$F$526),2)</f>
        <v>#VALUE!</v>
      </c>
      <c r="I272" s="210" t="e">
        <f t="shared" si="24"/>
        <v>#VALUE!</v>
      </c>
      <c r="J272" s="212" t="e">
        <f t="shared" ref="J272:J314" si="28">I272/$G$525</f>
        <v>#VALUE!</v>
      </c>
      <c r="K272" s="2"/>
      <c r="L272" s="18"/>
      <c r="M272" s="18"/>
      <c r="N272" s="18"/>
      <c r="O272" s="18"/>
      <c r="P272" s="18"/>
      <c r="Q272" s="18"/>
      <c r="R272" s="18"/>
      <c r="S272" s="18"/>
    </row>
    <row r="273" spans="1:19" s="21" customFormat="1" outlineLevel="1" x14ac:dyDescent="0.2">
      <c r="A273" s="207" t="s">
        <v>963</v>
      </c>
      <c r="B273" s="207">
        <v>4883</v>
      </c>
      <c r="C273" s="213" t="s">
        <v>145</v>
      </c>
      <c r="D273" s="209" t="s">
        <v>368</v>
      </c>
      <c r="E273" s="210" t="s">
        <v>264</v>
      </c>
      <c r="F273" s="211">
        <v>2</v>
      </c>
      <c r="G273" s="313"/>
      <c r="H273" s="210" t="e">
        <f t="shared" si="27"/>
        <v>#VALUE!</v>
      </c>
      <c r="I273" s="210" t="e">
        <f t="shared" si="24"/>
        <v>#VALUE!</v>
      </c>
      <c r="J273" s="212" t="e">
        <f t="shared" si="28"/>
        <v>#VALUE!</v>
      </c>
      <c r="K273" s="2"/>
      <c r="L273" s="18"/>
      <c r="M273" s="18"/>
      <c r="N273" s="18"/>
      <c r="O273" s="18"/>
      <c r="P273" s="18"/>
      <c r="Q273" s="18"/>
      <c r="R273" s="18"/>
      <c r="S273" s="18"/>
    </row>
    <row r="274" spans="1:19" s="21" customFormat="1" outlineLevel="1" x14ac:dyDescent="0.2">
      <c r="A274" s="207" t="s">
        <v>964</v>
      </c>
      <c r="B274" s="207">
        <v>53038</v>
      </c>
      <c r="C274" s="208" t="s">
        <v>152</v>
      </c>
      <c r="D274" s="209" t="s">
        <v>369</v>
      </c>
      <c r="E274" s="210" t="s">
        <v>12</v>
      </c>
      <c r="F274" s="211">
        <v>8</v>
      </c>
      <c r="G274" s="313"/>
      <c r="H274" s="210" t="e">
        <f t="shared" si="27"/>
        <v>#VALUE!</v>
      </c>
      <c r="I274" s="210" t="e">
        <f t="shared" si="24"/>
        <v>#VALUE!</v>
      </c>
      <c r="J274" s="212" t="e">
        <f t="shared" si="28"/>
        <v>#VALUE!</v>
      </c>
      <c r="K274" s="2"/>
      <c r="L274" s="18"/>
      <c r="M274" s="18"/>
      <c r="N274" s="18"/>
      <c r="O274" s="18"/>
      <c r="P274" s="18"/>
      <c r="Q274" s="18"/>
      <c r="R274" s="18"/>
      <c r="S274" s="18"/>
    </row>
    <row r="275" spans="1:19" s="21" customFormat="1" ht="38.25" outlineLevel="1" x14ac:dyDescent="0.2">
      <c r="A275" s="207" t="s">
        <v>965</v>
      </c>
      <c r="B275" s="207">
        <v>104328</v>
      </c>
      <c r="C275" s="208" t="s">
        <v>28</v>
      </c>
      <c r="D275" s="209" t="s">
        <v>370</v>
      </c>
      <c r="E275" s="210" t="s">
        <v>12</v>
      </c>
      <c r="F275" s="211">
        <v>26</v>
      </c>
      <c r="G275" s="313"/>
      <c r="H275" s="210" t="e">
        <f t="shared" si="27"/>
        <v>#VALUE!</v>
      </c>
      <c r="I275" s="210" t="e">
        <f t="shared" si="24"/>
        <v>#VALUE!</v>
      </c>
      <c r="J275" s="212" t="e">
        <f t="shared" si="28"/>
        <v>#VALUE!</v>
      </c>
      <c r="K275" s="2"/>
      <c r="L275" s="18"/>
      <c r="M275" s="18"/>
      <c r="N275" s="18"/>
      <c r="O275" s="18"/>
      <c r="P275" s="18"/>
      <c r="Q275" s="18"/>
      <c r="R275" s="18"/>
      <c r="S275" s="18"/>
    </row>
    <row r="276" spans="1:19" s="21" customFormat="1" ht="38.25" outlineLevel="1" x14ac:dyDescent="0.2">
      <c r="A276" s="207" t="s">
        <v>966</v>
      </c>
      <c r="B276" s="207">
        <v>89708</v>
      </c>
      <c r="C276" s="208" t="s">
        <v>28</v>
      </c>
      <c r="D276" s="209" t="s">
        <v>83</v>
      </c>
      <c r="E276" s="210" t="s">
        <v>12</v>
      </c>
      <c r="F276" s="211">
        <v>4</v>
      </c>
      <c r="G276" s="313"/>
      <c r="H276" s="210" t="e">
        <f t="shared" si="27"/>
        <v>#VALUE!</v>
      </c>
      <c r="I276" s="210" t="e">
        <f t="shared" si="24"/>
        <v>#VALUE!</v>
      </c>
      <c r="J276" s="212" t="e">
        <f t="shared" si="28"/>
        <v>#VALUE!</v>
      </c>
      <c r="K276" s="2"/>
      <c r="L276" s="18"/>
      <c r="M276" s="18"/>
      <c r="N276" s="18"/>
      <c r="O276" s="18"/>
      <c r="P276" s="18"/>
      <c r="Q276" s="18"/>
      <c r="R276" s="18"/>
      <c r="S276" s="18"/>
    </row>
    <row r="277" spans="1:19" s="21" customFormat="1" ht="38.25" outlineLevel="1" x14ac:dyDescent="0.2">
      <c r="A277" s="207" t="s">
        <v>967</v>
      </c>
      <c r="B277" s="207">
        <v>89709</v>
      </c>
      <c r="C277" s="208" t="s">
        <v>28</v>
      </c>
      <c r="D277" s="209" t="s">
        <v>371</v>
      </c>
      <c r="E277" s="210" t="s">
        <v>12</v>
      </c>
      <c r="F277" s="211">
        <v>8</v>
      </c>
      <c r="G277" s="313"/>
      <c r="H277" s="210" t="e">
        <f t="shared" si="27"/>
        <v>#VALUE!</v>
      </c>
      <c r="I277" s="210" t="e">
        <f t="shared" si="24"/>
        <v>#VALUE!</v>
      </c>
      <c r="J277" s="212" t="e">
        <f t="shared" si="28"/>
        <v>#VALUE!</v>
      </c>
      <c r="K277" s="2"/>
      <c r="L277" s="18"/>
      <c r="M277" s="18"/>
      <c r="N277" s="18"/>
      <c r="O277" s="18"/>
      <c r="P277" s="18"/>
      <c r="Q277" s="18"/>
      <c r="R277" s="18"/>
      <c r="S277" s="18"/>
    </row>
    <row r="278" spans="1:19" s="21" customFormat="1" ht="25.5" outlineLevel="1" x14ac:dyDescent="0.2">
      <c r="A278" s="207" t="s">
        <v>968</v>
      </c>
      <c r="B278" s="207">
        <v>86883</v>
      </c>
      <c r="C278" s="208" t="s">
        <v>28</v>
      </c>
      <c r="D278" s="209" t="s">
        <v>87</v>
      </c>
      <c r="E278" s="210" t="s">
        <v>12</v>
      </c>
      <c r="F278" s="211">
        <v>53</v>
      </c>
      <c r="G278" s="313"/>
      <c r="H278" s="210" t="e">
        <f t="shared" si="27"/>
        <v>#VALUE!</v>
      </c>
      <c r="I278" s="210" t="e">
        <f t="shared" si="24"/>
        <v>#VALUE!</v>
      </c>
      <c r="J278" s="212" t="e">
        <f t="shared" si="28"/>
        <v>#VALUE!</v>
      </c>
      <c r="K278" s="2"/>
      <c r="L278" s="18"/>
      <c r="M278" s="18"/>
      <c r="N278" s="18"/>
      <c r="O278" s="18"/>
      <c r="P278" s="18"/>
      <c r="Q278" s="18"/>
      <c r="R278" s="18"/>
      <c r="S278" s="18"/>
    </row>
    <row r="279" spans="1:19" s="21" customFormat="1" ht="25.5" outlineLevel="1" x14ac:dyDescent="0.2">
      <c r="A279" s="207" t="s">
        <v>969</v>
      </c>
      <c r="B279" s="207">
        <v>86882</v>
      </c>
      <c r="C279" s="208" t="s">
        <v>28</v>
      </c>
      <c r="D279" s="209" t="s">
        <v>372</v>
      </c>
      <c r="E279" s="210" t="s">
        <v>12</v>
      </c>
      <c r="F279" s="211">
        <v>3</v>
      </c>
      <c r="G279" s="313"/>
      <c r="H279" s="210" t="e">
        <f t="shared" si="27"/>
        <v>#VALUE!</v>
      </c>
      <c r="I279" s="210" t="e">
        <f t="shared" si="24"/>
        <v>#VALUE!</v>
      </c>
      <c r="J279" s="212" t="e">
        <f t="shared" si="28"/>
        <v>#VALUE!</v>
      </c>
      <c r="K279" s="2"/>
      <c r="L279" s="18"/>
      <c r="M279" s="18"/>
      <c r="N279" s="18"/>
      <c r="O279" s="18"/>
      <c r="P279" s="18"/>
      <c r="Q279" s="18"/>
      <c r="R279" s="18"/>
      <c r="S279" s="18"/>
    </row>
    <row r="280" spans="1:19" s="21" customFormat="1" outlineLevel="1" x14ac:dyDescent="0.2">
      <c r="A280" s="207" t="s">
        <v>970</v>
      </c>
      <c r="B280" s="207" t="s">
        <v>803</v>
      </c>
      <c r="C280" s="208" t="s">
        <v>797</v>
      </c>
      <c r="D280" s="209" t="s">
        <v>804</v>
      </c>
      <c r="E280" s="210" t="s">
        <v>12</v>
      </c>
      <c r="F280" s="211">
        <v>2</v>
      </c>
      <c r="G280" s="313"/>
      <c r="H280" s="210" t="e">
        <f t="shared" si="27"/>
        <v>#VALUE!</v>
      </c>
      <c r="I280" s="210" t="e">
        <f t="shared" si="24"/>
        <v>#VALUE!</v>
      </c>
      <c r="J280" s="212" t="e">
        <f t="shared" si="28"/>
        <v>#VALUE!</v>
      </c>
      <c r="K280" s="2"/>
      <c r="L280" s="18"/>
      <c r="M280" s="18"/>
      <c r="N280" s="18"/>
      <c r="O280" s="18"/>
      <c r="P280" s="18"/>
      <c r="Q280" s="18"/>
      <c r="R280" s="18"/>
      <c r="S280" s="18"/>
    </row>
    <row r="281" spans="1:19" s="21" customFormat="1" ht="25.5" outlineLevel="1" x14ac:dyDescent="0.2">
      <c r="A281" s="207" t="s">
        <v>971</v>
      </c>
      <c r="B281" s="207">
        <v>86879</v>
      </c>
      <c r="C281" s="208" t="s">
        <v>28</v>
      </c>
      <c r="D281" s="209" t="s">
        <v>373</v>
      </c>
      <c r="E281" s="210" t="s">
        <v>12</v>
      </c>
      <c r="F281" s="211">
        <v>56</v>
      </c>
      <c r="G281" s="313"/>
      <c r="H281" s="210" t="e">
        <f t="shared" si="27"/>
        <v>#VALUE!</v>
      </c>
      <c r="I281" s="210" t="e">
        <f t="shared" si="24"/>
        <v>#VALUE!</v>
      </c>
      <c r="J281" s="212" t="e">
        <f t="shared" si="28"/>
        <v>#VALUE!</v>
      </c>
      <c r="K281" s="2"/>
      <c r="L281" s="18"/>
      <c r="M281" s="18"/>
      <c r="N281" s="18"/>
      <c r="O281" s="18"/>
      <c r="P281" s="18"/>
      <c r="Q281" s="18"/>
      <c r="R281" s="18"/>
      <c r="S281" s="18"/>
    </row>
    <row r="282" spans="1:19" s="21" customFormat="1" ht="25.5" outlineLevel="1" x14ac:dyDescent="0.2">
      <c r="A282" s="207" t="s">
        <v>972</v>
      </c>
      <c r="B282" s="207">
        <v>104063</v>
      </c>
      <c r="C282" s="208" t="s">
        <v>28</v>
      </c>
      <c r="D282" s="209" t="s">
        <v>374</v>
      </c>
      <c r="E282" s="210" t="s">
        <v>12</v>
      </c>
      <c r="F282" s="211">
        <v>18</v>
      </c>
      <c r="G282" s="313"/>
      <c r="H282" s="210" t="e">
        <f t="shared" si="27"/>
        <v>#VALUE!</v>
      </c>
      <c r="I282" s="210" t="e">
        <f t="shared" ref="I282:I344" si="29">ROUND(H282*F282,2)</f>
        <v>#VALUE!</v>
      </c>
      <c r="J282" s="212" t="e">
        <f t="shared" si="28"/>
        <v>#VALUE!</v>
      </c>
      <c r="K282" s="2"/>
      <c r="L282" s="18"/>
      <c r="M282" s="18"/>
      <c r="N282" s="18"/>
      <c r="O282" s="18"/>
      <c r="P282" s="18"/>
      <c r="Q282" s="18"/>
      <c r="R282" s="18"/>
      <c r="S282" s="18"/>
    </row>
    <row r="283" spans="1:19" s="21" customFormat="1" ht="38.25" outlineLevel="1" x14ac:dyDescent="0.2">
      <c r="A283" s="207" t="s">
        <v>973</v>
      </c>
      <c r="B283" s="207">
        <v>89811</v>
      </c>
      <c r="C283" s="208" t="s">
        <v>28</v>
      </c>
      <c r="D283" s="209" t="s">
        <v>375</v>
      </c>
      <c r="E283" s="210" t="s">
        <v>12</v>
      </c>
      <c r="F283" s="211">
        <v>13</v>
      </c>
      <c r="G283" s="313"/>
      <c r="H283" s="210" t="e">
        <f t="shared" si="27"/>
        <v>#VALUE!</v>
      </c>
      <c r="I283" s="210" t="e">
        <f t="shared" si="29"/>
        <v>#VALUE!</v>
      </c>
      <c r="J283" s="212" t="e">
        <f t="shared" si="28"/>
        <v>#VALUE!</v>
      </c>
      <c r="K283" s="2"/>
      <c r="L283" s="18"/>
      <c r="M283" s="18"/>
      <c r="N283" s="18"/>
      <c r="O283" s="18"/>
      <c r="P283" s="18"/>
      <c r="Q283" s="18"/>
      <c r="R283" s="18"/>
      <c r="S283" s="18"/>
    </row>
    <row r="284" spans="1:19" s="21" customFormat="1" ht="38.25" outlineLevel="1" x14ac:dyDescent="0.2">
      <c r="A284" s="207" t="s">
        <v>974</v>
      </c>
      <c r="B284" s="207">
        <v>89728</v>
      </c>
      <c r="C284" s="208" t="s">
        <v>28</v>
      </c>
      <c r="D284" s="209" t="s">
        <v>376</v>
      </c>
      <c r="E284" s="210" t="s">
        <v>12</v>
      </c>
      <c r="F284" s="211">
        <v>93</v>
      </c>
      <c r="G284" s="313"/>
      <c r="H284" s="210" t="e">
        <f t="shared" si="27"/>
        <v>#VALUE!</v>
      </c>
      <c r="I284" s="210" t="e">
        <f t="shared" si="29"/>
        <v>#VALUE!</v>
      </c>
      <c r="J284" s="212" t="e">
        <f t="shared" si="28"/>
        <v>#VALUE!</v>
      </c>
      <c r="K284" s="2"/>
      <c r="L284" s="18"/>
      <c r="M284" s="18"/>
      <c r="N284" s="18"/>
      <c r="O284" s="18"/>
      <c r="P284" s="18"/>
      <c r="Q284" s="18"/>
      <c r="R284" s="18"/>
      <c r="S284" s="18"/>
    </row>
    <row r="285" spans="1:19" s="21" customFormat="1" ht="38.25" outlineLevel="1" x14ac:dyDescent="0.2">
      <c r="A285" s="207" t="s">
        <v>975</v>
      </c>
      <c r="B285" s="207">
        <v>89746</v>
      </c>
      <c r="C285" s="208" t="s">
        <v>28</v>
      </c>
      <c r="D285" s="209" t="s">
        <v>80</v>
      </c>
      <c r="E285" s="210" t="s">
        <v>12</v>
      </c>
      <c r="F285" s="211">
        <v>1</v>
      </c>
      <c r="G285" s="313"/>
      <c r="H285" s="210" t="e">
        <f t="shared" si="27"/>
        <v>#VALUE!</v>
      </c>
      <c r="I285" s="210" t="e">
        <f t="shared" si="29"/>
        <v>#VALUE!</v>
      </c>
      <c r="J285" s="212" t="e">
        <f t="shared" si="28"/>
        <v>#VALUE!</v>
      </c>
      <c r="K285" s="2"/>
      <c r="L285" s="18"/>
      <c r="M285" s="18"/>
      <c r="N285" s="18"/>
      <c r="O285" s="18"/>
      <c r="P285" s="18"/>
      <c r="Q285" s="18"/>
      <c r="R285" s="18"/>
      <c r="S285" s="18"/>
    </row>
    <row r="286" spans="1:19" s="21" customFormat="1" ht="38.25" outlineLevel="1" x14ac:dyDescent="0.2">
      <c r="A286" s="207" t="s">
        <v>976</v>
      </c>
      <c r="B286" s="207">
        <v>89726</v>
      </c>
      <c r="C286" s="208" t="s">
        <v>28</v>
      </c>
      <c r="D286" s="209" t="s">
        <v>77</v>
      </c>
      <c r="E286" s="210" t="s">
        <v>12</v>
      </c>
      <c r="F286" s="211">
        <v>44</v>
      </c>
      <c r="G286" s="313"/>
      <c r="H286" s="210" t="e">
        <f t="shared" si="27"/>
        <v>#VALUE!</v>
      </c>
      <c r="I286" s="210" t="e">
        <f t="shared" si="29"/>
        <v>#VALUE!</v>
      </c>
      <c r="J286" s="212" t="e">
        <f t="shared" si="28"/>
        <v>#VALUE!</v>
      </c>
      <c r="K286" s="2"/>
      <c r="L286" s="18"/>
      <c r="M286" s="18"/>
      <c r="N286" s="18"/>
      <c r="O286" s="18"/>
      <c r="P286" s="18"/>
      <c r="Q286" s="18"/>
      <c r="R286" s="18"/>
      <c r="S286" s="18"/>
    </row>
    <row r="287" spans="1:19" s="21" customFormat="1" ht="38.25" outlineLevel="1" x14ac:dyDescent="0.2">
      <c r="A287" s="207" t="s">
        <v>977</v>
      </c>
      <c r="B287" s="207">
        <v>89732</v>
      </c>
      <c r="C287" s="208" t="s">
        <v>28</v>
      </c>
      <c r="D287" s="209" t="s">
        <v>78</v>
      </c>
      <c r="E287" s="210" t="s">
        <v>12</v>
      </c>
      <c r="F287" s="211">
        <v>37</v>
      </c>
      <c r="G287" s="313"/>
      <c r="H287" s="210" t="e">
        <f t="shared" si="27"/>
        <v>#VALUE!</v>
      </c>
      <c r="I287" s="210" t="e">
        <f t="shared" si="29"/>
        <v>#VALUE!</v>
      </c>
      <c r="J287" s="212" t="e">
        <f t="shared" si="28"/>
        <v>#VALUE!</v>
      </c>
      <c r="K287" s="2"/>
      <c r="L287" s="18"/>
      <c r="M287" s="18"/>
      <c r="N287" s="18"/>
      <c r="O287" s="18"/>
      <c r="P287" s="18"/>
      <c r="Q287" s="18"/>
      <c r="R287" s="18"/>
      <c r="S287" s="18"/>
    </row>
    <row r="288" spans="1:19" s="21" customFormat="1" ht="38.25" outlineLevel="1" x14ac:dyDescent="0.2">
      <c r="A288" s="207" t="s">
        <v>978</v>
      </c>
      <c r="B288" s="207">
        <v>89739</v>
      </c>
      <c r="C288" s="208" t="s">
        <v>28</v>
      </c>
      <c r="D288" s="209" t="s">
        <v>79</v>
      </c>
      <c r="E288" s="210" t="s">
        <v>12</v>
      </c>
      <c r="F288" s="211">
        <v>5</v>
      </c>
      <c r="G288" s="313"/>
      <c r="H288" s="210" t="e">
        <f t="shared" si="27"/>
        <v>#VALUE!</v>
      </c>
      <c r="I288" s="210" t="e">
        <f t="shared" si="29"/>
        <v>#VALUE!</v>
      </c>
      <c r="J288" s="212" t="e">
        <f t="shared" si="28"/>
        <v>#VALUE!</v>
      </c>
      <c r="K288" s="2"/>
      <c r="L288" s="18"/>
      <c r="M288" s="18"/>
      <c r="N288" s="18"/>
      <c r="O288" s="18"/>
      <c r="P288" s="18"/>
      <c r="Q288" s="18"/>
      <c r="R288" s="18"/>
      <c r="S288" s="18"/>
    </row>
    <row r="289" spans="1:19" s="21" customFormat="1" ht="38.25" outlineLevel="1" x14ac:dyDescent="0.2">
      <c r="A289" s="207" t="s">
        <v>979</v>
      </c>
      <c r="B289" s="207">
        <v>89724</v>
      </c>
      <c r="C289" s="208" t="s">
        <v>28</v>
      </c>
      <c r="D289" s="209" t="s">
        <v>82</v>
      </c>
      <c r="E289" s="210" t="s">
        <v>12</v>
      </c>
      <c r="F289" s="211">
        <v>57</v>
      </c>
      <c r="G289" s="313"/>
      <c r="H289" s="210" t="e">
        <f t="shared" si="27"/>
        <v>#VALUE!</v>
      </c>
      <c r="I289" s="210" t="e">
        <f t="shared" si="29"/>
        <v>#VALUE!</v>
      </c>
      <c r="J289" s="212" t="e">
        <f t="shared" si="28"/>
        <v>#VALUE!</v>
      </c>
      <c r="K289" s="2"/>
      <c r="L289" s="18"/>
      <c r="M289" s="18"/>
      <c r="N289" s="18"/>
      <c r="O289" s="18"/>
      <c r="P289" s="18"/>
      <c r="Q289" s="18"/>
      <c r="R289" s="18"/>
      <c r="S289" s="18"/>
    </row>
    <row r="290" spans="1:19" s="21" customFormat="1" ht="38.25" outlineLevel="1" x14ac:dyDescent="0.2">
      <c r="A290" s="207" t="s">
        <v>980</v>
      </c>
      <c r="B290" s="207">
        <v>89731</v>
      </c>
      <c r="C290" s="208" t="s">
        <v>28</v>
      </c>
      <c r="D290" s="209" t="s">
        <v>81</v>
      </c>
      <c r="E290" s="210" t="s">
        <v>12</v>
      </c>
      <c r="F290" s="211">
        <v>4</v>
      </c>
      <c r="G290" s="313"/>
      <c r="H290" s="210" t="e">
        <f t="shared" si="27"/>
        <v>#VALUE!</v>
      </c>
      <c r="I290" s="210" t="e">
        <f t="shared" si="29"/>
        <v>#VALUE!</v>
      </c>
      <c r="J290" s="212" t="e">
        <f t="shared" si="28"/>
        <v>#VALUE!</v>
      </c>
      <c r="K290" s="2"/>
      <c r="L290" s="18"/>
      <c r="M290" s="18"/>
      <c r="N290" s="18"/>
      <c r="O290" s="18"/>
      <c r="P290" s="18"/>
      <c r="Q290" s="18"/>
      <c r="R290" s="18"/>
      <c r="S290" s="18"/>
    </row>
    <row r="291" spans="1:19" s="21" customFormat="1" ht="38.25" outlineLevel="1" x14ac:dyDescent="0.2">
      <c r="A291" s="207" t="s">
        <v>981</v>
      </c>
      <c r="B291" s="207">
        <v>104345</v>
      </c>
      <c r="C291" s="208" t="s">
        <v>28</v>
      </c>
      <c r="D291" s="209" t="s">
        <v>377</v>
      </c>
      <c r="E291" s="210" t="s">
        <v>12</v>
      </c>
      <c r="F291" s="211">
        <v>20</v>
      </c>
      <c r="G291" s="313"/>
      <c r="H291" s="210" t="e">
        <f t="shared" si="27"/>
        <v>#VALUE!</v>
      </c>
      <c r="I291" s="210" t="e">
        <f t="shared" si="29"/>
        <v>#VALUE!</v>
      </c>
      <c r="J291" s="212" t="e">
        <f t="shared" si="28"/>
        <v>#VALUE!</v>
      </c>
      <c r="K291" s="2"/>
      <c r="L291" s="18"/>
      <c r="M291" s="18"/>
      <c r="N291" s="18"/>
      <c r="O291" s="18"/>
      <c r="P291" s="18"/>
      <c r="Q291" s="18"/>
      <c r="R291" s="18"/>
      <c r="S291" s="18"/>
    </row>
    <row r="292" spans="1:19" s="21" customFormat="1" ht="38.25" outlineLevel="1" x14ac:dyDescent="0.2">
      <c r="A292" s="207" t="s">
        <v>982</v>
      </c>
      <c r="B292" s="207">
        <v>104347</v>
      </c>
      <c r="C292" s="208" t="s">
        <v>28</v>
      </c>
      <c r="D292" s="209" t="s">
        <v>378</v>
      </c>
      <c r="E292" s="210" t="s">
        <v>12</v>
      </c>
      <c r="F292" s="211">
        <v>1</v>
      </c>
      <c r="G292" s="313"/>
      <c r="H292" s="210" t="e">
        <f t="shared" si="27"/>
        <v>#VALUE!</v>
      </c>
      <c r="I292" s="210" t="e">
        <f t="shared" si="29"/>
        <v>#VALUE!</v>
      </c>
      <c r="J292" s="212" t="e">
        <f t="shared" si="28"/>
        <v>#VALUE!</v>
      </c>
      <c r="K292" s="2"/>
      <c r="L292" s="18"/>
      <c r="M292" s="18"/>
      <c r="N292" s="18"/>
      <c r="O292" s="18"/>
      <c r="P292" s="18"/>
      <c r="Q292" s="18"/>
      <c r="R292" s="18"/>
      <c r="S292" s="18"/>
    </row>
    <row r="293" spans="1:19" s="21" customFormat="1" ht="38.25" outlineLevel="1" x14ac:dyDescent="0.2">
      <c r="A293" s="207" t="s">
        <v>983</v>
      </c>
      <c r="B293" s="207">
        <v>89797</v>
      </c>
      <c r="C293" s="208" t="s">
        <v>28</v>
      </c>
      <c r="D293" s="209" t="s">
        <v>379</v>
      </c>
      <c r="E293" s="210" t="s">
        <v>12</v>
      </c>
      <c r="F293" s="211">
        <v>4</v>
      </c>
      <c r="G293" s="313"/>
      <c r="H293" s="210" t="e">
        <f t="shared" si="27"/>
        <v>#VALUE!</v>
      </c>
      <c r="I293" s="210" t="e">
        <f t="shared" si="29"/>
        <v>#VALUE!</v>
      </c>
      <c r="J293" s="212" t="e">
        <f t="shared" si="28"/>
        <v>#VALUE!</v>
      </c>
      <c r="K293" s="2"/>
      <c r="L293" s="18"/>
      <c r="M293" s="18"/>
      <c r="N293" s="18"/>
      <c r="O293" s="18"/>
      <c r="P293" s="18"/>
      <c r="Q293" s="18"/>
      <c r="R293" s="18"/>
      <c r="S293" s="18"/>
    </row>
    <row r="294" spans="1:19" s="21" customFormat="1" ht="38.25" outlineLevel="1" x14ac:dyDescent="0.2">
      <c r="A294" s="207" t="s">
        <v>984</v>
      </c>
      <c r="B294" s="207">
        <v>104174</v>
      </c>
      <c r="C294" s="208" t="s">
        <v>28</v>
      </c>
      <c r="D294" s="209" t="s">
        <v>380</v>
      </c>
      <c r="E294" s="210" t="s">
        <v>12</v>
      </c>
      <c r="F294" s="211">
        <v>1</v>
      </c>
      <c r="G294" s="313"/>
      <c r="H294" s="210" t="e">
        <f t="shared" si="27"/>
        <v>#VALUE!</v>
      </c>
      <c r="I294" s="210" t="e">
        <f t="shared" si="29"/>
        <v>#VALUE!</v>
      </c>
      <c r="J294" s="212" t="e">
        <f t="shared" si="28"/>
        <v>#VALUE!</v>
      </c>
      <c r="K294" s="2"/>
      <c r="L294" s="18"/>
      <c r="M294" s="18"/>
      <c r="N294" s="18"/>
      <c r="O294" s="18"/>
      <c r="P294" s="18"/>
      <c r="Q294" s="18"/>
      <c r="R294" s="18"/>
      <c r="S294" s="18"/>
    </row>
    <row r="295" spans="1:19" s="21" customFormat="1" ht="38.25" outlineLevel="1" x14ac:dyDescent="0.2">
      <c r="A295" s="207" t="s">
        <v>985</v>
      </c>
      <c r="B295" s="207">
        <v>89783</v>
      </c>
      <c r="C295" s="208" t="s">
        <v>28</v>
      </c>
      <c r="D295" s="209" t="s">
        <v>381</v>
      </c>
      <c r="E295" s="210" t="s">
        <v>12</v>
      </c>
      <c r="F295" s="211">
        <v>18</v>
      </c>
      <c r="G295" s="313"/>
      <c r="H295" s="210" t="e">
        <f t="shared" si="27"/>
        <v>#VALUE!</v>
      </c>
      <c r="I295" s="210" t="e">
        <f t="shared" si="29"/>
        <v>#VALUE!</v>
      </c>
      <c r="J295" s="212" t="e">
        <f t="shared" si="28"/>
        <v>#VALUE!</v>
      </c>
      <c r="K295" s="2"/>
      <c r="L295" s="18"/>
      <c r="M295" s="18"/>
      <c r="N295" s="18"/>
      <c r="O295" s="18"/>
      <c r="P295" s="18"/>
      <c r="Q295" s="18"/>
      <c r="R295" s="18"/>
      <c r="S295" s="18"/>
    </row>
    <row r="296" spans="1:19" s="21" customFormat="1" ht="38.25" outlineLevel="1" x14ac:dyDescent="0.2">
      <c r="A296" s="207" t="s">
        <v>986</v>
      </c>
      <c r="B296" s="207">
        <v>89785</v>
      </c>
      <c r="C296" s="208" t="s">
        <v>28</v>
      </c>
      <c r="D296" s="209" t="s">
        <v>382</v>
      </c>
      <c r="E296" s="210" t="s">
        <v>12</v>
      </c>
      <c r="F296" s="211">
        <v>2</v>
      </c>
      <c r="G296" s="313"/>
      <c r="H296" s="210" t="e">
        <f t="shared" si="27"/>
        <v>#VALUE!</v>
      </c>
      <c r="I296" s="210" t="e">
        <f t="shared" si="29"/>
        <v>#VALUE!</v>
      </c>
      <c r="J296" s="212" t="e">
        <f t="shared" si="28"/>
        <v>#VALUE!</v>
      </c>
      <c r="K296" s="2"/>
      <c r="L296" s="18"/>
      <c r="M296" s="18"/>
      <c r="N296" s="18"/>
      <c r="O296" s="18"/>
      <c r="P296" s="18"/>
      <c r="Q296" s="18"/>
      <c r="R296" s="18"/>
      <c r="S296" s="18"/>
    </row>
    <row r="297" spans="1:19" s="21" customFormat="1" ht="38.25" outlineLevel="1" x14ac:dyDescent="0.2">
      <c r="A297" s="207" t="s">
        <v>987</v>
      </c>
      <c r="B297" s="207">
        <v>89795</v>
      </c>
      <c r="C297" s="208" t="s">
        <v>28</v>
      </c>
      <c r="D297" s="209" t="s">
        <v>383</v>
      </c>
      <c r="E297" s="210" t="s">
        <v>12</v>
      </c>
      <c r="F297" s="211">
        <v>1</v>
      </c>
      <c r="G297" s="313"/>
      <c r="H297" s="210" t="e">
        <f t="shared" si="27"/>
        <v>#VALUE!</v>
      </c>
      <c r="I297" s="210" t="e">
        <f t="shared" si="29"/>
        <v>#VALUE!</v>
      </c>
      <c r="J297" s="212" t="e">
        <f t="shared" si="28"/>
        <v>#VALUE!</v>
      </c>
      <c r="K297" s="2"/>
      <c r="L297" s="18"/>
      <c r="M297" s="18"/>
      <c r="N297" s="18"/>
      <c r="O297" s="18"/>
      <c r="P297" s="18"/>
      <c r="Q297" s="18"/>
      <c r="R297" s="18"/>
      <c r="S297" s="18"/>
    </row>
    <row r="298" spans="1:19" s="21" customFormat="1" outlineLevel="1" x14ac:dyDescent="0.2">
      <c r="A298" s="207" t="s">
        <v>988</v>
      </c>
      <c r="B298" s="207">
        <v>54091</v>
      </c>
      <c r="C298" s="208" t="s">
        <v>152</v>
      </c>
      <c r="D298" s="209" t="s">
        <v>384</v>
      </c>
      <c r="E298" s="210" t="s">
        <v>12</v>
      </c>
      <c r="F298" s="211">
        <v>1</v>
      </c>
      <c r="G298" s="313"/>
      <c r="H298" s="210" t="e">
        <f t="shared" si="27"/>
        <v>#VALUE!</v>
      </c>
      <c r="I298" s="210" t="e">
        <f t="shared" si="29"/>
        <v>#VALUE!</v>
      </c>
      <c r="J298" s="212" t="e">
        <f t="shared" si="28"/>
        <v>#VALUE!</v>
      </c>
      <c r="K298" s="2"/>
      <c r="L298" s="18"/>
      <c r="M298" s="18"/>
      <c r="N298" s="18"/>
      <c r="O298" s="18"/>
      <c r="P298" s="18"/>
      <c r="Q298" s="18"/>
      <c r="R298" s="18"/>
      <c r="S298" s="18"/>
    </row>
    <row r="299" spans="1:19" s="21" customFormat="1" ht="38.25" outlineLevel="1" x14ac:dyDescent="0.2">
      <c r="A299" s="207" t="s">
        <v>989</v>
      </c>
      <c r="B299" s="207">
        <v>89549</v>
      </c>
      <c r="C299" s="208" t="s">
        <v>28</v>
      </c>
      <c r="D299" s="209" t="s">
        <v>385</v>
      </c>
      <c r="E299" s="210" t="s">
        <v>12</v>
      </c>
      <c r="F299" s="211">
        <v>1</v>
      </c>
      <c r="G299" s="313"/>
      <c r="H299" s="210" t="e">
        <f t="shared" si="27"/>
        <v>#VALUE!</v>
      </c>
      <c r="I299" s="210" t="e">
        <f t="shared" si="29"/>
        <v>#VALUE!</v>
      </c>
      <c r="J299" s="212" t="e">
        <f t="shared" si="28"/>
        <v>#VALUE!</v>
      </c>
      <c r="K299" s="2"/>
      <c r="L299" s="18"/>
      <c r="M299" s="18"/>
      <c r="N299" s="18"/>
      <c r="O299" s="18"/>
      <c r="P299" s="18"/>
      <c r="Q299" s="18"/>
      <c r="R299" s="18"/>
      <c r="S299" s="18"/>
    </row>
    <row r="300" spans="1:19" s="21" customFormat="1" ht="25.5" outlineLevel="1" x14ac:dyDescent="0.2">
      <c r="A300" s="207" t="s">
        <v>990</v>
      </c>
      <c r="B300" s="208" t="s">
        <v>596</v>
      </c>
      <c r="C300" s="208" t="s">
        <v>651</v>
      </c>
      <c r="D300" s="209" t="s">
        <v>386</v>
      </c>
      <c r="E300" s="210" t="s">
        <v>32</v>
      </c>
      <c r="F300" s="211">
        <v>139</v>
      </c>
      <c r="G300" s="313"/>
      <c r="H300" s="210" t="e">
        <f t="shared" si="27"/>
        <v>#VALUE!</v>
      </c>
      <c r="I300" s="210" t="e">
        <f t="shared" si="29"/>
        <v>#VALUE!</v>
      </c>
      <c r="J300" s="212" t="e">
        <f t="shared" si="28"/>
        <v>#VALUE!</v>
      </c>
      <c r="K300" s="2"/>
      <c r="L300" s="18"/>
      <c r="M300" s="18"/>
      <c r="N300" s="18"/>
      <c r="O300" s="18"/>
      <c r="P300" s="18"/>
      <c r="Q300" s="18"/>
      <c r="R300" s="18"/>
      <c r="S300" s="18"/>
    </row>
    <row r="301" spans="1:19" s="21" customFormat="1" ht="25.5" outlineLevel="1" x14ac:dyDescent="0.2">
      <c r="A301" s="207" t="s">
        <v>991</v>
      </c>
      <c r="B301" s="208" t="s">
        <v>612</v>
      </c>
      <c r="C301" s="208" t="s">
        <v>651</v>
      </c>
      <c r="D301" s="209" t="s">
        <v>387</v>
      </c>
      <c r="E301" s="210" t="s">
        <v>32</v>
      </c>
      <c r="F301" s="211">
        <v>14.2</v>
      </c>
      <c r="G301" s="313"/>
      <c r="H301" s="210" t="e">
        <f t="shared" si="27"/>
        <v>#VALUE!</v>
      </c>
      <c r="I301" s="210" t="e">
        <f t="shared" si="29"/>
        <v>#VALUE!</v>
      </c>
      <c r="J301" s="212" t="e">
        <f t="shared" si="28"/>
        <v>#VALUE!</v>
      </c>
      <c r="K301" s="2"/>
      <c r="L301" s="18"/>
      <c r="M301" s="18"/>
      <c r="N301" s="18"/>
      <c r="O301" s="18"/>
      <c r="P301" s="18"/>
      <c r="Q301" s="18"/>
      <c r="R301" s="18"/>
      <c r="S301" s="18"/>
    </row>
    <row r="302" spans="1:19" s="21" customFormat="1" ht="25.5" outlineLevel="1" x14ac:dyDescent="0.2">
      <c r="A302" s="207" t="s">
        <v>992</v>
      </c>
      <c r="B302" s="208" t="s">
        <v>613</v>
      </c>
      <c r="C302" s="208" t="s">
        <v>651</v>
      </c>
      <c r="D302" s="209" t="s">
        <v>388</v>
      </c>
      <c r="E302" s="210" t="s">
        <v>32</v>
      </c>
      <c r="F302" s="211">
        <v>78.2</v>
      </c>
      <c r="G302" s="313"/>
      <c r="H302" s="210" t="e">
        <f t="shared" si="27"/>
        <v>#VALUE!</v>
      </c>
      <c r="I302" s="210" t="e">
        <f t="shared" si="29"/>
        <v>#VALUE!</v>
      </c>
      <c r="J302" s="212" t="e">
        <f t="shared" si="28"/>
        <v>#VALUE!</v>
      </c>
      <c r="K302" s="2"/>
      <c r="L302" s="18"/>
      <c r="M302" s="18"/>
      <c r="N302" s="18"/>
      <c r="O302" s="18"/>
      <c r="P302" s="18"/>
      <c r="Q302" s="18"/>
      <c r="R302" s="18"/>
      <c r="S302" s="18"/>
    </row>
    <row r="303" spans="1:19" s="21" customFormat="1" ht="25.5" outlineLevel="1" x14ac:dyDescent="0.2">
      <c r="A303" s="207" t="s">
        <v>993</v>
      </c>
      <c r="B303" s="208" t="s">
        <v>614</v>
      </c>
      <c r="C303" s="208" t="s">
        <v>651</v>
      </c>
      <c r="D303" s="209" t="s">
        <v>389</v>
      </c>
      <c r="E303" s="210" t="s">
        <v>32</v>
      </c>
      <c r="F303" s="211">
        <v>13.9</v>
      </c>
      <c r="G303" s="313"/>
      <c r="H303" s="210" t="e">
        <f t="shared" si="27"/>
        <v>#VALUE!</v>
      </c>
      <c r="I303" s="210" t="e">
        <f t="shared" si="29"/>
        <v>#VALUE!</v>
      </c>
      <c r="J303" s="212" t="e">
        <f t="shared" si="28"/>
        <v>#VALUE!</v>
      </c>
      <c r="K303" s="2"/>
      <c r="L303" s="18"/>
      <c r="M303" s="18"/>
      <c r="N303" s="18"/>
      <c r="O303" s="18"/>
      <c r="P303" s="18"/>
      <c r="Q303" s="18"/>
      <c r="R303" s="18"/>
      <c r="S303" s="18"/>
    </row>
    <row r="304" spans="1:19" s="21" customFormat="1" ht="25.5" outlineLevel="1" x14ac:dyDescent="0.2">
      <c r="A304" s="207" t="s">
        <v>994</v>
      </c>
      <c r="B304" s="208" t="s">
        <v>615</v>
      </c>
      <c r="C304" s="208" t="s">
        <v>651</v>
      </c>
      <c r="D304" s="209" t="s">
        <v>390</v>
      </c>
      <c r="E304" s="210" t="s">
        <v>32</v>
      </c>
      <c r="F304" s="211">
        <v>86.8</v>
      </c>
      <c r="G304" s="313"/>
      <c r="H304" s="210" t="e">
        <f t="shared" si="27"/>
        <v>#VALUE!</v>
      </c>
      <c r="I304" s="210" t="e">
        <f t="shared" si="29"/>
        <v>#VALUE!</v>
      </c>
      <c r="J304" s="212" t="e">
        <f t="shared" si="28"/>
        <v>#VALUE!</v>
      </c>
      <c r="K304" s="2"/>
      <c r="L304" s="18"/>
      <c r="M304" s="18"/>
      <c r="N304" s="18"/>
      <c r="O304" s="18"/>
      <c r="P304" s="18"/>
      <c r="Q304" s="18"/>
      <c r="R304" s="18"/>
      <c r="S304" s="18"/>
    </row>
    <row r="305" spans="1:19" s="21" customFormat="1" ht="25.5" outlineLevel="1" x14ac:dyDescent="0.2">
      <c r="A305" s="207" t="s">
        <v>995</v>
      </c>
      <c r="B305" s="208" t="s">
        <v>616</v>
      </c>
      <c r="C305" s="208" t="s">
        <v>651</v>
      </c>
      <c r="D305" s="209" t="s">
        <v>391</v>
      </c>
      <c r="E305" s="210" t="s">
        <v>32</v>
      </c>
      <c r="F305" s="211">
        <v>34.200000000000003</v>
      </c>
      <c r="G305" s="313"/>
      <c r="H305" s="210" t="e">
        <f t="shared" si="27"/>
        <v>#VALUE!</v>
      </c>
      <c r="I305" s="210" t="e">
        <f t="shared" si="29"/>
        <v>#VALUE!</v>
      </c>
      <c r="J305" s="212" t="e">
        <f t="shared" si="28"/>
        <v>#VALUE!</v>
      </c>
      <c r="K305" s="2"/>
      <c r="L305" s="18"/>
      <c r="M305" s="18"/>
      <c r="N305" s="18"/>
      <c r="O305" s="18"/>
      <c r="P305" s="18"/>
      <c r="Q305" s="18"/>
      <c r="R305" s="18"/>
      <c r="S305" s="18"/>
    </row>
    <row r="306" spans="1:19" s="21" customFormat="1" ht="25.5" outlineLevel="1" x14ac:dyDescent="0.2">
      <c r="A306" s="207" t="s">
        <v>996</v>
      </c>
      <c r="B306" s="208" t="s">
        <v>595</v>
      </c>
      <c r="C306" s="208" t="s">
        <v>651</v>
      </c>
      <c r="D306" s="209" t="s">
        <v>335</v>
      </c>
      <c r="E306" s="210" t="s">
        <v>32</v>
      </c>
      <c r="F306" s="211">
        <v>1.5</v>
      </c>
      <c r="G306" s="313"/>
      <c r="H306" s="210" t="e">
        <f t="shared" si="27"/>
        <v>#VALUE!</v>
      </c>
      <c r="I306" s="210" t="e">
        <f t="shared" si="29"/>
        <v>#VALUE!</v>
      </c>
      <c r="J306" s="212" t="e">
        <f t="shared" si="28"/>
        <v>#VALUE!</v>
      </c>
      <c r="K306" s="2"/>
      <c r="L306" s="18"/>
      <c r="M306" s="18"/>
      <c r="N306" s="18"/>
      <c r="O306" s="18"/>
      <c r="P306" s="18"/>
      <c r="Q306" s="18"/>
      <c r="R306" s="18"/>
      <c r="S306" s="18"/>
    </row>
    <row r="307" spans="1:19" ht="25.5" x14ac:dyDescent="0.2">
      <c r="A307" s="207" t="s">
        <v>997</v>
      </c>
      <c r="B307" s="207">
        <v>1595</v>
      </c>
      <c r="C307" s="213" t="s">
        <v>145</v>
      </c>
      <c r="D307" s="209" t="s">
        <v>392</v>
      </c>
      <c r="E307" s="210" t="s">
        <v>264</v>
      </c>
      <c r="F307" s="211">
        <v>13</v>
      </c>
      <c r="G307" s="313"/>
      <c r="H307" s="210" t="e">
        <f t="shared" si="27"/>
        <v>#VALUE!</v>
      </c>
      <c r="I307" s="210" t="e">
        <f t="shared" si="29"/>
        <v>#VALUE!</v>
      </c>
      <c r="J307" s="212" t="e">
        <f t="shared" si="28"/>
        <v>#VALUE!</v>
      </c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25.5" outlineLevel="1" x14ac:dyDescent="0.2">
      <c r="A308" s="207" t="s">
        <v>998</v>
      </c>
      <c r="B308" s="207">
        <v>89373</v>
      </c>
      <c r="C308" s="208" t="s">
        <v>28</v>
      </c>
      <c r="D308" s="209" t="s">
        <v>341</v>
      </c>
      <c r="E308" s="210" t="s">
        <v>12</v>
      </c>
      <c r="F308" s="211">
        <v>27</v>
      </c>
      <c r="G308" s="313"/>
      <c r="H308" s="210" t="e">
        <f t="shared" si="27"/>
        <v>#VALUE!</v>
      </c>
      <c r="I308" s="210" t="e">
        <f t="shared" si="29"/>
        <v>#VALUE!</v>
      </c>
      <c r="J308" s="212" t="e">
        <f t="shared" si="28"/>
        <v>#VALUE!</v>
      </c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25.5" outlineLevel="1" x14ac:dyDescent="0.2">
      <c r="A309" s="207" t="s">
        <v>999</v>
      </c>
      <c r="B309" s="207">
        <v>104014</v>
      </c>
      <c r="C309" s="208" t="s">
        <v>28</v>
      </c>
      <c r="D309" s="209" t="s">
        <v>393</v>
      </c>
      <c r="E309" s="210" t="s">
        <v>12</v>
      </c>
      <c r="F309" s="211">
        <v>27</v>
      </c>
      <c r="G309" s="313"/>
      <c r="H309" s="210" t="e">
        <f t="shared" si="27"/>
        <v>#VALUE!</v>
      </c>
      <c r="I309" s="210" t="e">
        <f t="shared" si="29"/>
        <v>#VALUE!</v>
      </c>
      <c r="J309" s="212" t="e">
        <f t="shared" si="28"/>
        <v>#VALUE!</v>
      </c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25.5" outlineLevel="1" x14ac:dyDescent="0.2">
      <c r="A310" s="207" t="s">
        <v>1000</v>
      </c>
      <c r="B310" s="207">
        <v>89384</v>
      </c>
      <c r="C310" s="208" t="s">
        <v>28</v>
      </c>
      <c r="D310" s="209" t="s">
        <v>394</v>
      </c>
      <c r="E310" s="210" t="s">
        <v>12</v>
      </c>
      <c r="F310" s="211">
        <v>27</v>
      </c>
      <c r="G310" s="313"/>
      <c r="H310" s="210" t="e">
        <f t="shared" si="27"/>
        <v>#VALUE!</v>
      </c>
      <c r="I310" s="210" t="e">
        <f t="shared" si="29"/>
        <v>#VALUE!</v>
      </c>
      <c r="J310" s="212" t="e">
        <f t="shared" si="28"/>
        <v>#VALUE!</v>
      </c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25.5" outlineLevel="1" x14ac:dyDescent="0.2">
      <c r="A311" s="207" t="s">
        <v>1001</v>
      </c>
      <c r="B311" s="207">
        <v>89408</v>
      </c>
      <c r="C311" s="208" t="s">
        <v>28</v>
      </c>
      <c r="D311" s="209" t="s">
        <v>395</v>
      </c>
      <c r="E311" s="210" t="s">
        <v>12</v>
      </c>
      <c r="F311" s="211">
        <v>54</v>
      </c>
      <c r="G311" s="313"/>
      <c r="H311" s="210" t="e">
        <f t="shared" si="27"/>
        <v>#VALUE!</v>
      </c>
      <c r="I311" s="210" t="e">
        <f t="shared" si="29"/>
        <v>#VALUE!</v>
      </c>
      <c r="J311" s="212" t="e">
        <f t="shared" si="28"/>
        <v>#VALUE!</v>
      </c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25.5" outlineLevel="1" x14ac:dyDescent="0.2">
      <c r="A312" s="207" t="s">
        <v>1002</v>
      </c>
      <c r="B312" s="207">
        <v>89356</v>
      </c>
      <c r="C312" s="208" t="s">
        <v>28</v>
      </c>
      <c r="D312" s="209" t="s">
        <v>348</v>
      </c>
      <c r="E312" s="210" t="s">
        <v>32</v>
      </c>
      <c r="F312" s="211">
        <v>162</v>
      </c>
      <c r="G312" s="313"/>
      <c r="H312" s="210" t="e">
        <f t="shared" si="27"/>
        <v>#VALUE!</v>
      </c>
      <c r="I312" s="210" t="e">
        <f t="shared" si="29"/>
        <v>#VALUE!</v>
      </c>
      <c r="J312" s="212" t="e">
        <f t="shared" si="28"/>
        <v>#VALUE!</v>
      </c>
      <c r="K312" s="2"/>
      <c r="L312" s="2"/>
      <c r="M312" s="2"/>
      <c r="N312" s="2"/>
      <c r="O312" s="2"/>
      <c r="P312" s="2"/>
      <c r="Q312" s="2"/>
      <c r="R312" s="2"/>
      <c r="S312" s="2"/>
    </row>
    <row r="313" spans="1:19" outlineLevel="1" x14ac:dyDescent="0.2">
      <c r="A313" s="207" t="s">
        <v>1003</v>
      </c>
      <c r="B313" s="207">
        <v>12646</v>
      </c>
      <c r="C313" s="213" t="s">
        <v>145</v>
      </c>
      <c r="D313" s="209" t="s">
        <v>396</v>
      </c>
      <c r="E313" s="210" t="s">
        <v>264</v>
      </c>
      <c r="F313" s="211">
        <v>1</v>
      </c>
      <c r="G313" s="313"/>
      <c r="H313" s="210" t="e">
        <f t="shared" si="27"/>
        <v>#VALUE!</v>
      </c>
      <c r="I313" s="210" t="e">
        <f t="shared" si="29"/>
        <v>#VALUE!</v>
      </c>
      <c r="J313" s="212" t="e">
        <f t="shared" si="28"/>
        <v>#VALUE!</v>
      </c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38.25" outlineLevel="1" x14ac:dyDescent="0.2">
      <c r="A314" s="207" t="s">
        <v>1004</v>
      </c>
      <c r="B314" s="214">
        <v>94962</v>
      </c>
      <c r="C314" s="245" t="s">
        <v>28</v>
      </c>
      <c r="D314" s="216" t="s">
        <v>397</v>
      </c>
      <c r="E314" s="217" t="s">
        <v>163</v>
      </c>
      <c r="F314" s="218">
        <v>0.1</v>
      </c>
      <c r="G314" s="314"/>
      <c r="H314" s="223" t="e">
        <f t="shared" si="27"/>
        <v>#VALUE!</v>
      </c>
      <c r="I314" s="217" t="e">
        <f t="shared" si="29"/>
        <v>#VALUE!</v>
      </c>
      <c r="J314" s="219" t="e">
        <f t="shared" si="28"/>
        <v>#VALUE!</v>
      </c>
      <c r="K314" s="2"/>
      <c r="L314" s="2"/>
      <c r="M314" s="2"/>
      <c r="N314" s="2"/>
      <c r="O314" s="2"/>
      <c r="P314" s="2"/>
      <c r="Q314" s="2"/>
      <c r="R314" s="2"/>
      <c r="S314" s="2"/>
    </row>
    <row r="315" spans="1:19" outlineLevel="1" x14ac:dyDescent="0.2">
      <c r="A315" s="200" t="s">
        <v>1005</v>
      </c>
      <c r="B315" s="201"/>
      <c r="C315" s="202"/>
      <c r="D315" s="203" t="s">
        <v>398</v>
      </c>
      <c r="E315" s="204" t="e">
        <f>SUM(I316:I333)</f>
        <v>#VALUE!</v>
      </c>
      <c r="F315" s="205"/>
      <c r="G315" s="205"/>
      <c r="H315" s="241"/>
      <c r="I315" s="201"/>
      <c r="J315" s="206" t="e">
        <f>E315/$G$525</f>
        <v>#VALUE!</v>
      </c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25.5" outlineLevel="1" x14ac:dyDescent="0.2">
      <c r="A316" s="207" t="s">
        <v>1006</v>
      </c>
      <c r="B316" s="207">
        <v>3234</v>
      </c>
      <c r="C316" s="213" t="s">
        <v>145</v>
      </c>
      <c r="D316" s="209" t="s">
        <v>399</v>
      </c>
      <c r="E316" s="210" t="s">
        <v>264</v>
      </c>
      <c r="F316" s="211">
        <v>2</v>
      </c>
      <c r="G316" s="313"/>
      <c r="H316" s="210" t="e">
        <f t="shared" ref="H316:H333" si="30">ROUND(G316*(1+$F$526),2)</f>
        <v>#VALUE!</v>
      </c>
      <c r="I316" s="210" t="e">
        <f t="shared" si="29"/>
        <v>#VALUE!</v>
      </c>
      <c r="J316" s="212" t="e">
        <f t="shared" ref="J316:J333" si="31">I316/$G$525</f>
        <v>#VALUE!</v>
      </c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38.25" outlineLevel="1" x14ac:dyDescent="0.2">
      <c r="A317" s="207" t="s">
        <v>1007</v>
      </c>
      <c r="B317" s="207">
        <v>97961</v>
      </c>
      <c r="C317" s="208" t="s">
        <v>28</v>
      </c>
      <c r="D317" s="209" t="s">
        <v>400</v>
      </c>
      <c r="E317" s="210" t="s">
        <v>12</v>
      </c>
      <c r="F317" s="211">
        <v>7</v>
      </c>
      <c r="G317" s="313"/>
      <c r="H317" s="210" t="e">
        <f t="shared" si="30"/>
        <v>#VALUE!</v>
      </c>
      <c r="I317" s="210" t="e">
        <f t="shared" si="29"/>
        <v>#VALUE!</v>
      </c>
      <c r="J317" s="212" t="e">
        <f t="shared" si="31"/>
        <v>#VALUE!</v>
      </c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25.5" outlineLevel="1" x14ac:dyDescent="0.2">
      <c r="A318" s="207" t="s">
        <v>1008</v>
      </c>
      <c r="B318" s="207">
        <v>104063</v>
      </c>
      <c r="C318" s="208" t="s">
        <v>28</v>
      </c>
      <c r="D318" s="209" t="s">
        <v>374</v>
      </c>
      <c r="E318" s="210" t="s">
        <v>12</v>
      </c>
      <c r="F318" s="211">
        <v>2</v>
      </c>
      <c r="G318" s="313"/>
      <c r="H318" s="210" t="e">
        <f t="shared" si="30"/>
        <v>#VALUE!</v>
      </c>
      <c r="I318" s="210" t="e">
        <f t="shared" si="29"/>
        <v>#VALUE!</v>
      </c>
      <c r="J318" s="212" t="e">
        <f t="shared" si="31"/>
        <v>#VALUE!</v>
      </c>
      <c r="K318" s="2"/>
      <c r="L318" s="2"/>
      <c r="M318" s="2"/>
      <c r="N318" s="2"/>
      <c r="O318" s="2"/>
      <c r="P318" s="2"/>
      <c r="Q318" s="2"/>
      <c r="R318" s="2"/>
      <c r="S318" s="2"/>
    </row>
    <row r="319" spans="1:19" s="19" customFormat="1" ht="38.25" outlineLevel="1" x14ac:dyDescent="0.2">
      <c r="A319" s="207" t="s">
        <v>1009</v>
      </c>
      <c r="B319" s="207">
        <v>89811</v>
      </c>
      <c r="C319" s="208" t="s">
        <v>28</v>
      </c>
      <c r="D319" s="209" t="s">
        <v>375</v>
      </c>
      <c r="E319" s="210" t="s">
        <v>12</v>
      </c>
      <c r="F319" s="211">
        <v>69</v>
      </c>
      <c r="G319" s="313"/>
      <c r="H319" s="210" t="e">
        <f t="shared" si="30"/>
        <v>#VALUE!</v>
      </c>
      <c r="I319" s="210" t="e">
        <f t="shared" si="29"/>
        <v>#VALUE!</v>
      </c>
      <c r="J319" s="212" t="e">
        <f t="shared" si="31"/>
        <v>#VALUE!</v>
      </c>
      <c r="K319" s="2"/>
      <c r="L319" s="18"/>
      <c r="M319" s="18"/>
      <c r="N319" s="18"/>
      <c r="O319" s="18"/>
      <c r="P319" s="18"/>
      <c r="Q319" s="18"/>
      <c r="R319" s="18"/>
      <c r="S319" s="18"/>
    </row>
    <row r="320" spans="1:19" s="19" customFormat="1" ht="38.25" outlineLevel="1" x14ac:dyDescent="0.2">
      <c r="A320" s="207" t="s">
        <v>1010</v>
      </c>
      <c r="B320" s="207">
        <v>89746</v>
      </c>
      <c r="C320" s="208" t="s">
        <v>28</v>
      </c>
      <c r="D320" s="209" t="s">
        <v>80</v>
      </c>
      <c r="E320" s="210" t="s">
        <v>12</v>
      </c>
      <c r="F320" s="211">
        <v>5</v>
      </c>
      <c r="G320" s="313"/>
      <c r="H320" s="210" t="e">
        <f t="shared" si="30"/>
        <v>#VALUE!</v>
      </c>
      <c r="I320" s="210" t="e">
        <f t="shared" si="29"/>
        <v>#VALUE!</v>
      </c>
      <c r="J320" s="212" t="e">
        <f t="shared" si="31"/>
        <v>#VALUE!</v>
      </c>
      <c r="K320" s="2"/>
      <c r="L320" s="18"/>
      <c r="M320" s="18"/>
      <c r="N320" s="18"/>
      <c r="O320" s="18"/>
      <c r="P320" s="18"/>
      <c r="Q320" s="18"/>
      <c r="R320" s="18"/>
      <c r="S320" s="18"/>
    </row>
    <row r="321" spans="1:19" s="19" customFormat="1" ht="38.25" outlineLevel="1" x14ac:dyDescent="0.2">
      <c r="A321" s="207" t="s">
        <v>1011</v>
      </c>
      <c r="B321" s="207">
        <v>89797</v>
      </c>
      <c r="C321" s="208" t="s">
        <v>28</v>
      </c>
      <c r="D321" s="209" t="s">
        <v>379</v>
      </c>
      <c r="E321" s="210" t="s">
        <v>12</v>
      </c>
      <c r="F321" s="211">
        <v>7</v>
      </c>
      <c r="G321" s="313"/>
      <c r="H321" s="210" t="e">
        <f t="shared" si="30"/>
        <v>#VALUE!</v>
      </c>
      <c r="I321" s="210" t="e">
        <f t="shared" si="29"/>
        <v>#VALUE!</v>
      </c>
      <c r="J321" s="212" t="e">
        <f t="shared" si="31"/>
        <v>#VALUE!</v>
      </c>
      <c r="K321" s="2"/>
      <c r="L321" s="18"/>
      <c r="M321" s="18"/>
      <c r="N321" s="18"/>
      <c r="O321" s="18"/>
      <c r="P321" s="18"/>
      <c r="Q321" s="18"/>
      <c r="R321" s="18"/>
      <c r="S321" s="18"/>
    </row>
    <row r="322" spans="1:19" s="19" customFormat="1" ht="25.5" outlineLevel="1" x14ac:dyDescent="0.2">
      <c r="A322" s="207" t="s">
        <v>1012</v>
      </c>
      <c r="B322" s="208" t="s">
        <v>596</v>
      </c>
      <c r="C322" s="208" t="s">
        <v>651</v>
      </c>
      <c r="D322" s="209" t="s">
        <v>386</v>
      </c>
      <c r="E322" s="210" t="s">
        <v>32</v>
      </c>
      <c r="F322" s="211">
        <v>178.6</v>
      </c>
      <c r="G322" s="313"/>
      <c r="H322" s="210" t="e">
        <f t="shared" si="30"/>
        <v>#VALUE!</v>
      </c>
      <c r="I322" s="210" t="e">
        <f t="shared" si="29"/>
        <v>#VALUE!</v>
      </c>
      <c r="J322" s="212" t="e">
        <f t="shared" si="31"/>
        <v>#VALUE!</v>
      </c>
      <c r="K322" s="2"/>
      <c r="L322" s="18"/>
      <c r="M322" s="18"/>
      <c r="N322" s="18"/>
      <c r="O322" s="18"/>
      <c r="P322" s="18"/>
      <c r="Q322" s="18"/>
      <c r="R322" s="18"/>
      <c r="S322" s="18"/>
    </row>
    <row r="323" spans="1:19" s="19" customFormat="1" ht="25.5" outlineLevel="1" x14ac:dyDescent="0.2">
      <c r="A323" s="207" t="s">
        <v>1013</v>
      </c>
      <c r="B323" s="208" t="s">
        <v>617</v>
      </c>
      <c r="C323" s="208" t="s">
        <v>651</v>
      </c>
      <c r="D323" s="209" t="s">
        <v>401</v>
      </c>
      <c r="E323" s="210" t="s">
        <v>32</v>
      </c>
      <c r="F323" s="211">
        <v>148.6</v>
      </c>
      <c r="G323" s="313"/>
      <c r="H323" s="210" t="e">
        <f t="shared" si="30"/>
        <v>#VALUE!</v>
      </c>
      <c r="I323" s="210" t="e">
        <f t="shared" si="29"/>
        <v>#VALUE!</v>
      </c>
      <c r="J323" s="212" t="e">
        <f t="shared" si="31"/>
        <v>#VALUE!</v>
      </c>
      <c r="K323" s="2"/>
      <c r="L323" s="18"/>
      <c r="M323" s="18"/>
      <c r="N323" s="18"/>
      <c r="O323" s="18"/>
      <c r="P323" s="18"/>
      <c r="Q323" s="18"/>
      <c r="R323" s="18"/>
      <c r="S323" s="18"/>
    </row>
    <row r="324" spans="1:19" s="19" customFormat="1" ht="25.5" outlineLevel="1" x14ac:dyDescent="0.2">
      <c r="A324" s="207" t="s">
        <v>1014</v>
      </c>
      <c r="B324" s="208" t="s">
        <v>618</v>
      </c>
      <c r="C324" s="208" t="s">
        <v>651</v>
      </c>
      <c r="D324" s="209" t="s">
        <v>402</v>
      </c>
      <c r="E324" s="210" t="s">
        <v>32</v>
      </c>
      <c r="F324" s="211">
        <v>25.4</v>
      </c>
      <c r="G324" s="313"/>
      <c r="H324" s="210" t="e">
        <f t="shared" si="30"/>
        <v>#VALUE!</v>
      </c>
      <c r="I324" s="210" t="e">
        <f t="shared" si="29"/>
        <v>#VALUE!</v>
      </c>
      <c r="J324" s="212" t="e">
        <f t="shared" si="31"/>
        <v>#VALUE!</v>
      </c>
      <c r="K324" s="2"/>
      <c r="L324" s="18"/>
      <c r="M324" s="18"/>
      <c r="N324" s="18"/>
      <c r="O324" s="18"/>
      <c r="P324" s="18"/>
      <c r="Q324" s="18"/>
      <c r="R324" s="18"/>
      <c r="S324" s="18"/>
    </row>
    <row r="325" spans="1:19" s="19" customFormat="1" ht="25.5" outlineLevel="1" x14ac:dyDescent="0.2">
      <c r="A325" s="207" t="s">
        <v>1015</v>
      </c>
      <c r="B325" s="208" t="s">
        <v>619</v>
      </c>
      <c r="C325" s="208" t="s">
        <v>651</v>
      </c>
      <c r="D325" s="209" t="s">
        <v>403</v>
      </c>
      <c r="E325" s="210" t="s">
        <v>32</v>
      </c>
      <c r="F325" s="211">
        <v>1.3</v>
      </c>
      <c r="G325" s="313"/>
      <c r="H325" s="210" t="e">
        <f t="shared" si="30"/>
        <v>#VALUE!</v>
      </c>
      <c r="I325" s="210" t="e">
        <f t="shared" si="29"/>
        <v>#VALUE!</v>
      </c>
      <c r="J325" s="212" t="e">
        <f t="shared" si="31"/>
        <v>#VALUE!</v>
      </c>
      <c r="K325" s="2"/>
      <c r="L325" s="18"/>
      <c r="M325" s="18"/>
      <c r="N325" s="18"/>
      <c r="O325" s="18"/>
      <c r="P325" s="18"/>
      <c r="Q325" s="18"/>
      <c r="R325" s="18"/>
      <c r="S325" s="18"/>
    </row>
    <row r="326" spans="1:19" s="19" customFormat="1" ht="25.5" outlineLevel="1" x14ac:dyDescent="0.2">
      <c r="A326" s="207" t="s">
        <v>1016</v>
      </c>
      <c r="B326" s="207" t="s">
        <v>404</v>
      </c>
      <c r="C326" s="208" t="s">
        <v>175</v>
      </c>
      <c r="D326" s="209" t="s">
        <v>405</v>
      </c>
      <c r="E326" s="210" t="s">
        <v>12</v>
      </c>
      <c r="F326" s="211">
        <v>2</v>
      </c>
      <c r="G326" s="258">
        <f>'Composições - LIC'!G126</f>
        <v>0</v>
      </c>
      <c r="H326" s="210" t="e">
        <f t="shared" si="30"/>
        <v>#VALUE!</v>
      </c>
      <c r="I326" s="210" t="e">
        <f t="shared" si="29"/>
        <v>#VALUE!</v>
      </c>
      <c r="J326" s="212" t="e">
        <f t="shared" si="31"/>
        <v>#VALUE!</v>
      </c>
      <c r="K326" s="2"/>
      <c r="L326" s="18"/>
      <c r="M326" s="18"/>
      <c r="N326" s="18"/>
      <c r="O326" s="18"/>
      <c r="P326" s="18"/>
      <c r="Q326" s="18"/>
      <c r="R326" s="18"/>
      <c r="S326" s="18"/>
    </row>
    <row r="327" spans="1:19" s="19" customFormat="1" ht="25.5" outlineLevel="1" x14ac:dyDescent="0.2">
      <c r="A327" s="207" t="s">
        <v>1017</v>
      </c>
      <c r="B327" s="207" t="s">
        <v>406</v>
      </c>
      <c r="C327" s="208" t="s">
        <v>175</v>
      </c>
      <c r="D327" s="209" t="s">
        <v>407</v>
      </c>
      <c r="E327" s="210" t="s">
        <v>12</v>
      </c>
      <c r="F327" s="211">
        <v>2</v>
      </c>
      <c r="G327" s="258">
        <f>'Composições - LIC'!G135</f>
        <v>0</v>
      </c>
      <c r="H327" s="210" t="e">
        <f t="shared" si="30"/>
        <v>#VALUE!</v>
      </c>
      <c r="I327" s="210" t="e">
        <f t="shared" si="29"/>
        <v>#VALUE!</v>
      </c>
      <c r="J327" s="212" t="e">
        <f t="shared" si="31"/>
        <v>#VALUE!</v>
      </c>
      <c r="K327" s="2"/>
      <c r="L327" s="18"/>
      <c r="M327" s="18"/>
      <c r="N327" s="18"/>
      <c r="O327" s="18"/>
      <c r="P327" s="18"/>
      <c r="Q327" s="18"/>
      <c r="R327" s="18"/>
      <c r="S327" s="18"/>
    </row>
    <row r="328" spans="1:19" s="19" customFormat="1" ht="25.5" outlineLevel="1" x14ac:dyDescent="0.2">
      <c r="A328" s="207" t="s">
        <v>1018</v>
      </c>
      <c r="B328" s="207">
        <v>90696</v>
      </c>
      <c r="C328" s="208" t="s">
        <v>28</v>
      </c>
      <c r="D328" s="209" t="s">
        <v>408</v>
      </c>
      <c r="E328" s="210" t="s">
        <v>32</v>
      </c>
      <c r="F328" s="211">
        <v>59.6</v>
      </c>
      <c r="G328" s="313"/>
      <c r="H328" s="210" t="e">
        <f t="shared" si="30"/>
        <v>#VALUE!</v>
      </c>
      <c r="I328" s="210" t="e">
        <f t="shared" si="29"/>
        <v>#VALUE!</v>
      </c>
      <c r="J328" s="212" t="e">
        <f t="shared" si="31"/>
        <v>#VALUE!</v>
      </c>
      <c r="K328" s="2"/>
      <c r="L328" s="18"/>
      <c r="M328" s="18"/>
      <c r="N328" s="18"/>
      <c r="O328" s="18"/>
      <c r="P328" s="18"/>
      <c r="Q328" s="18"/>
      <c r="R328" s="18"/>
      <c r="S328" s="18"/>
    </row>
    <row r="329" spans="1:19" s="19" customFormat="1" ht="25.5" outlineLevel="1" x14ac:dyDescent="0.2">
      <c r="A329" s="207" t="s">
        <v>1019</v>
      </c>
      <c r="B329" s="207">
        <v>90697</v>
      </c>
      <c r="C329" s="208" t="s">
        <v>28</v>
      </c>
      <c r="D329" s="209" t="s">
        <v>409</v>
      </c>
      <c r="E329" s="210" t="s">
        <v>32</v>
      </c>
      <c r="F329" s="211">
        <v>4.9000000000000004</v>
      </c>
      <c r="G329" s="313"/>
      <c r="H329" s="210" t="e">
        <f t="shared" si="30"/>
        <v>#VALUE!</v>
      </c>
      <c r="I329" s="210" t="e">
        <f t="shared" si="29"/>
        <v>#VALUE!</v>
      </c>
      <c r="J329" s="212" t="e">
        <f t="shared" si="31"/>
        <v>#VALUE!</v>
      </c>
      <c r="K329" s="2"/>
      <c r="L329" s="18"/>
      <c r="M329" s="18"/>
      <c r="N329" s="18"/>
      <c r="O329" s="18"/>
      <c r="P329" s="18"/>
      <c r="Q329" s="18"/>
      <c r="R329" s="18"/>
      <c r="S329" s="18"/>
    </row>
    <row r="330" spans="1:19" s="19" customFormat="1" ht="25.5" outlineLevel="1" x14ac:dyDescent="0.2">
      <c r="A330" s="207" t="s">
        <v>1020</v>
      </c>
      <c r="B330" s="207">
        <v>89363</v>
      </c>
      <c r="C330" s="208" t="s">
        <v>28</v>
      </c>
      <c r="D330" s="209" t="s">
        <v>410</v>
      </c>
      <c r="E330" s="210" t="s">
        <v>12</v>
      </c>
      <c r="F330" s="211">
        <v>1</v>
      </c>
      <c r="G330" s="313"/>
      <c r="H330" s="210" t="e">
        <f t="shared" si="30"/>
        <v>#VALUE!</v>
      </c>
      <c r="I330" s="210" t="e">
        <f t="shared" si="29"/>
        <v>#VALUE!</v>
      </c>
      <c r="J330" s="212" t="e">
        <f t="shared" si="31"/>
        <v>#VALUE!</v>
      </c>
      <c r="K330" s="2"/>
      <c r="L330" s="18"/>
      <c r="M330" s="18"/>
      <c r="N330" s="18"/>
      <c r="O330" s="18"/>
      <c r="P330" s="18"/>
      <c r="Q330" s="18"/>
      <c r="R330" s="18"/>
      <c r="S330" s="18"/>
    </row>
    <row r="331" spans="1:19" s="19" customFormat="1" ht="25.5" outlineLevel="1" x14ac:dyDescent="0.2">
      <c r="A331" s="207" t="s">
        <v>1021</v>
      </c>
      <c r="B331" s="207">
        <v>89408</v>
      </c>
      <c r="C331" s="208" t="s">
        <v>28</v>
      </c>
      <c r="D331" s="209" t="s">
        <v>395</v>
      </c>
      <c r="E331" s="210" t="s">
        <v>12</v>
      </c>
      <c r="F331" s="211">
        <v>29</v>
      </c>
      <c r="G331" s="313"/>
      <c r="H331" s="210" t="e">
        <f t="shared" si="30"/>
        <v>#VALUE!</v>
      </c>
      <c r="I331" s="210" t="e">
        <f t="shared" si="29"/>
        <v>#VALUE!</v>
      </c>
      <c r="J331" s="212" t="e">
        <f t="shared" si="31"/>
        <v>#VALUE!</v>
      </c>
      <c r="K331" s="2"/>
      <c r="L331" s="18"/>
      <c r="M331" s="18"/>
      <c r="N331" s="18"/>
      <c r="O331" s="18"/>
      <c r="P331" s="18"/>
      <c r="Q331" s="18"/>
      <c r="R331" s="18"/>
      <c r="S331" s="18"/>
    </row>
    <row r="332" spans="1:19" s="19" customFormat="1" ht="25.5" outlineLevel="1" x14ac:dyDescent="0.2">
      <c r="A332" s="207" t="s">
        <v>1022</v>
      </c>
      <c r="B332" s="207">
        <v>89356</v>
      </c>
      <c r="C332" s="208" t="s">
        <v>28</v>
      </c>
      <c r="D332" s="209" t="s">
        <v>348</v>
      </c>
      <c r="E332" s="210" t="s">
        <v>32</v>
      </c>
      <c r="F332" s="211">
        <v>180.8</v>
      </c>
      <c r="G332" s="313"/>
      <c r="H332" s="210" t="e">
        <f t="shared" si="30"/>
        <v>#VALUE!</v>
      </c>
      <c r="I332" s="210" t="e">
        <f t="shared" si="29"/>
        <v>#VALUE!</v>
      </c>
      <c r="J332" s="212" t="e">
        <f t="shared" si="31"/>
        <v>#VALUE!</v>
      </c>
      <c r="K332" s="2"/>
      <c r="L332" s="18"/>
      <c r="M332" s="18"/>
      <c r="N332" s="18"/>
      <c r="O332" s="18"/>
      <c r="P332" s="18"/>
      <c r="Q332" s="18"/>
      <c r="R332" s="18"/>
      <c r="S332" s="18"/>
    </row>
    <row r="333" spans="1:19" s="19" customFormat="1" ht="25.5" outlineLevel="1" x14ac:dyDescent="0.2">
      <c r="A333" s="214" t="s">
        <v>1023</v>
      </c>
      <c r="B333" s="214">
        <v>89869</v>
      </c>
      <c r="C333" s="215" t="s">
        <v>28</v>
      </c>
      <c r="D333" s="216" t="s">
        <v>350</v>
      </c>
      <c r="E333" s="217" t="s">
        <v>12</v>
      </c>
      <c r="F333" s="218">
        <v>14</v>
      </c>
      <c r="G333" s="314"/>
      <c r="H333" s="217" t="e">
        <f t="shared" si="30"/>
        <v>#VALUE!</v>
      </c>
      <c r="I333" s="217" t="e">
        <f t="shared" si="29"/>
        <v>#VALUE!</v>
      </c>
      <c r="J333" s="219" t="e">
        <f t="shared" si="31"/>
        <v>#VALUE!</v>
      </c>
      <c r="K333" s="2"/>
      <c r="L333" s="18"/>
      <c r="M333" s="18"/>
      <c r="N333" s="18"/>
      <c r="O333" s="18"/>
      <c r="P333" s="18"/>
      <c r="Q333" s="18"/>
      <c r="R333" s="18"/>
      <c r="S333" s="18"/>
    </row>
    <row r="334" spans="1:19" s="19" customFormat="1" outlineLevel="1" x14ac:dyDescent="0.2">
      <c r="A334" s="200" t="s">
        <v>1024</v>
      </c>
      <c r="B334" s="201"/>
      <c r="C334" s="202"/>
      <c r="D334" s="203" t="s">
        <v>411</v>
      </c>
      <c r="E334" s="204" t="e">
        <f>SUM(I335:I344)</f>
        <v>#VALUE!</v>
      </c>
      <c r="F334" s="205"/>
      <c r="G334" s="205"/>
      <c r="H334" s="205"/>
      <c r="I334" s="201"/>
      <c r="J334" s="206" t="e">
        <f>E334/$G$525</f>
        <v>#VALUE!</v>
      </c>
      <c r="K334" s="2"/>
      <c r="L334" s="18"/>
      <c r="M334" s="18"/>
      <c r="N334" s="18"/>
      <c r="O334" s="18"/>
      <c r="P334" s="18"/>
      <c r="Q334" s="18"/>
      <c r="R334" s="18"/>
      <c r="S334" s="18"/>
    </row>
    <row r="335" spans="1:19" s="19" customFormat="1" ht="25.5" outlineLevel="1" x14ac:dyDescent="0.2">
      <c r="A335" s="207" t="s">
        <v>1025</v>
      </c>
      <c r="B335" s="207">
        <v>12889</v>
      </c>
      <c r="C335" s="213" t="s">
        <v>145</v>
      </c>
      <c r="D335" s="209" t="s">
        <v>412</v>
      </c>
      <c r="E335" s="210" t="s">
        <v>264</v>
      </c>
      <c r="F335" s="211">
        <v>10</v>
      </c>
      <c r="G335" s="313"/>
      <c r="H335" s="210" t="e">
        <f t="shared" ref="H335:H344" si="32">ROUND(G335*(1+$F$526),2)</f>
        <v>#VALUE!</v>
      </c>
      <c r="I335" s="210" t="e">
        <f t="shared" si="29"/>
        <v>#VALUE!</v>
      </c>
      <c r="J335" s="212" t="e">
        <f t="shared" ref="J335:J344" si="33">I335/$G$525</f>
        <v>#VALUE!</v>
      </c>
      <c r="K335" s="2"/>
      <c r="L335" s="18"/>
      <c r="M335" s="18"/>
      <c r="N335" s="18"/>
      <c r="O335" s="18"/>
      <c r="P335" s="18"/>
      <c r="Q335" s="18"/>
      <c r="R335" s="18"/>
      <c r="S335" s="18"/>
    </row>
    <row r="336" spans="1:19" s="19" customFormat="1" ht="25.5" outlineLevel="1" x14ac:dyDescent="0.2">
      <c r="A336" s="207" t="s">
        <v>1026</v>
      </c>
      <c r="B336" s="207">
        <v>101910</v>
      </c>
      <c r="C336" s="213" t="s">
        <v>28</v>
      </c>
      <c r="D336" s="209" t="s">
        <v>413</v>
      </c>
      <c r="E336" s="210" t="s">
        <v>12</v>
      </c>
      <c r="F336" s="211">
        <v>11</v>
      </c>
      <c r="G336" s="313"/>
      <c r="H336" s="210" t="e">
        <f t="shared" si="32"/>
        <v>#VALUE!</v>
      </c>
      <c r="I336" s="210" t="e">
        <f t="shared" si="29"/>
        <v>#VALUE!</v>
      </c>
      <c r="J336" s="212" t="e">
        <f t="shared" si="33"/>
        <v>#VALUE!</v>
      </c>
      <c r="K336" s="2"/>
      <c r="L336" s="18"/>
      <c r="M336" s="18"/>
      <c r="N336" s="18"/>
      <c r="O336" s="18"/>
      <c r="P336" s="18"/>
      <c r="Q336" s="18"/>
      <c r="R336" s="18"/>
      <c r="S336" s="18"/>
    </row>
    <row r="337" spans="1:19" s="19" customFormat="1" ht="25.5" outlineLevel="1" x14ac:dyDescent="0.2">
      <c r="A337" s="207" t="s">
        <v>1027</v>
      </c>
      <c r="B337" s="207">
        <v>12888</v>
      </c>
      <c r="C337" s="213" t="s">
        <v>145</v>
      </c>
      <c r="D337" s="209" t="s">
        <v>414</v>
      </c>
      <c r="E337" s="210" t="s">
        <v>264</v>
      </c>
      <c r="F337" s="211">
        <v>11</v>
      </c>
      <c r="G337" s="313"/>
      <c r="H337" s="210" t="e">
        <f t="shared" si="32"/>
        <v>#VALUE!</v>
      </c>
      <c r="I337" s="210" t="e">
        <f t="shared" si="29"/>
        <v>#VALUE!</v>
      </c>
      <c r="J337" s="212" t="e">
        <f t="shared" si="33"/>
        <v>#VALUE!</v>
      </c>
      <c r="K337" s="2"/>
      <c r="L337" s="18"/>
      <c r="M337" s="18"/>
      <c r="N337" s="18"/>
      <c r="O337" s="18"/>
      <c r="P337" s="18"/>
      <c r="Q337" s="18"/>
      <c r="R337" s="18"/>
      <c r="S337" s="18"/>
    </row>
    <row r="338" spans="1:19" s="19" customFormat="1" outlineLevel="1" x14ac:dyDescent="0.2">
      <c r="A338" s="207" t="s">
        <v>1028</v>
      </c>
      <c r="B338" s="208" t="s">
        <v>620</v>
      </c>
      <c r="C338" s="213" t="s">
        <v>651</v>
      </c>
      <c r="D338" s="209" t="s">
        <v>415</v>
      </c>
      <c r="E338" s="210" t="s">
        <v>12</v>
      </c>
      <c r="F338" s="211">
        <v>2</v>
      </c>
      <c r="G338" s="313"/>
      <c r="H338" s="210" t="e">
        <f t="shared" si="32"/>
        <v>#VALUE!</v>
      </c>
      <c r="I338" s="210" t="e">
        <f t="shared" si="29"/>
        <v>#VALUE!</v>
      </c>
      <c r="J338" s="212" t="e">
        <f t="shared" si="33"/>
        <v>#VALUE!</v>
      </c>
      <c r="K338" s="2"/>
      <c r="L338" s="18"/>
      <c r="M338" s="18"/>
      <c r="N338" s="18"/>
      <c r="O338" s="18"/>
      <c r="P338" s="18"/>
      <c r="Q338" s="18"/>
      <c r="R338" s="18"/>
      <c r="S338" s="18"/>
    </row>
    <row r="339" spans="1:19" s="19" customFormat="1" ht="38.25" outlineLevel="1" x14ac:dyDescent="0.2">
      <c r="A339" s="207" t="s">
        <v>1029</v>
      </c>
      <c r="B339" s="207">
        <v>11853</v>
      </c>
      <c r="C339" s="213" t="s">
        <v>145</v>
      </c>
      <c r="D339" s="209" t="s">
        <v>416</v>
      </c>
      <c r="E339" s="210" t="s">
        <v>417</v>
      </c>
      <c r="F339" s="211">
        <v>3</v>
      </c>
      <c r="G339" s="313"/>
      <c r="H339" s="210" t="e">
        <f t="shared" si="32"/>
        <v>#VALUE!</v>
      </c>
      <c r="I339" s="210" t="e">
        <f t="shared" si="29"/>
        <v>#VALUE!</v>
      </c>
      <c r="J339" s="212" t="e">
        <f t="shared" si="33"/>
        <v>#VALUE!</v>
      </c>
      <c r="K339" s="2"/>
      <c r="L339" s="18"/>
      <c r="M339" s="18"/>
      <c r="N339" s="18"/>
      <c r="O339" s="18"/>
      <c r="P339" s="18"/>
      <c r="Q339" s="18"/>
      <c r="R339" s="18"/>
      <c r="S339" s="18"/>
    </row>
    <row r="340" spans="1:19" s="19" customFormat="1" outlineLevel="1" x14ac:dyDescent="0.2">
      <c r="A340" s="207" t="s">
        <v>1030</v>
      </c>
      <c r="B340" s="208" t="s">
        <v>621</v>
      </c>
      <c r="C340" s="213" t="s">
        <v>651</v>
      </c>
      <c r="D340" s="209" t="s">
        <v>418</v>
      </c>
      <c r="E340" s="210" t="s">
        <v>12</v>
      </c>
      <c r="F340" s="211">
        <v>2</v>
      </c>
      <c r="G340" s="313"/>
      <c r="H340" s="210" t="e">
        <f t="shared" si="32"/>
        <v>#VALUE!</v>
      </c>
      <c r="I340" s="210" t="e">
        <f t="shared" si="29"/>
        <v>#VALUE!</v>
      </c>
      <c r="J340" s="212" t="e">
        <f t="shared" si="33"/>
        <v>#VALUE!</v>
      </c>
      <c r="K340" s="2"/>
      <c r="L340" s="18"/>
      <c r="M340" s="18"/>
      <c r="N340" s="18"/>
      <c r="O340" s="18"/>
      <c r="P340" s="18"/>
      <c r="Q340" s="18"/>
      <c r="R340" s="18"/>
      <c r="S340" s="18"/>
    </row>
    <row r="341" spans="1:19" s="19" customFormat="1" ht="25.5" outlineLevel="1" x14ac:dyDescent="0.2">
      <c r="A341" s="207" t="s">
        <v>1031</v>
      </c>
      <c r="B341" s="207">
        <v>12884</v>
      </c>
      <c r="C341" s="213" t="s">
        <v>145</v>
      </c>
      <c r="D341" s="209" t="s">
        <v>419</v>
      </c>
      <c r="E341" s="210" t="s">
        <v>264</v>
      </c>
      <c r="F341" s="211">
        <v>46</v>
      </c>
      <c r="G341" s="313"/>
      <c r="H341" s="210" t="e">
        <f t="shared" si="32"/>
        <v>#VALUE!</v>
      </c>
      <c r="I341" s="210" t="e">
        <f t="shared" si="29"/>
        <v>#VALUE!</v>
      </c>
      <c r="J341" s="212" t="e">
        <f t="shared" si="33"/>
        <v>#VALUE!</v>
      </c>
      <c r="K341" s="2"/>
      <c r="L341" s="18"/>
      <c r="M341" s="18"/>
      <c r="N341" s="18"/>
      <c r="O341" s="18"/>
      <c r="P341" s="18"/>
      <c r="Q341" s="18"/>
      <c r="R341" s="18"/>
      <c r="S341" s="18"/>
    </row>
    <row r="342" spans="1:19" s="19" customFormat="1" ht="25.5" outlineLevel="1" x14ac:dyDescent="0.2">
      <c r="A342" s="207" t="s">
        <v>1032</v>
      </c>
      <c r="B342" s="207">
        <v>160612</v>
      </c>
      <c r="C342" s="213" t="s">
        <v>1127</v>
      </c>
      <c r="D342" s="209" t="s">
        <v>420</v>
      </c>
      <c r="E342" s="210" t="s">
        <v>310</v>
      </c>
      <c r="F342" s="211">
        <v>4</v>
      </c>
      <c r="G342" s="313"/>
      <c r="H342" s="210" t="e">
        <f t="shared" si="32"/>
        <v>#VALUE!</v>
      </c>
      <c r="I342" s="210" t="e">
        <f t="shared" si="29"/>
        <v>#VALUE!</v>
      </c>
      <c r="J342" s="212" t="e">
        <f t="shared" si="33"/>
        <v>#VALUE!</v>
      </c>
      <c r="K342" s="2"/>
      <c r="L342" s="18"/>
      <c r="M342" s="18"/>
      <c r="N342" s="18"/>
      <c r="O342" s="18"/>
      <c r="P342" s="18"/>
      <c r="Q342" s="18"/>
      <c r="R342" s="18"/>
      <c r="S342" s="18"/>
    </row>
    <row r="343" spans="1:19" ht="25.5" outlineLevel="1" x14ac:dyDescent="0.2">
      <c r="A343" s="207" t="s">
        <v>1033</v>
      </c>
      <c r="B343" s="207">
        <v>10785</v>
      </c>
      <c r="C343" s="213" t="s">
        <v>145</v>
      </c>
      <c r="D343" s="209" t="s">
        <v>421</v>
      </c>
      <c r="E343" s="210" t="s">
        <v>264</v>
      </c>
      <c r="F343" s="211">
        <v>4</v>
      </c>
      <c r="G343" s="313"/>
      <c r="H343" s="210" t="e">
        <f t="shared" si="32"/>
        <v>#VALUE!</v>
      </c>
      <c r="I343" s="210" t="e">
        <f t="shared" si="29"/>
        <v>#VALUE!</v>
      </c>
      <c r="J343" s="212" t="e">
        <f t="shared" si="33"/>
        <v>#VALUE!</v>
      </c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26.25" outlineLevel="1" thickBot="1" x14ac:dyDescent="0.25">
      <c r="A344" s="207" t="s">
        <v>1034</v>
      </c>
      <c r="B344" s="207">
        <v>160612</v>
      </c>
      <c r="C344" s="208" t="s">
        <v>1127</v>
      </c>
      <c r="D344" s="209" t="s">
        <v>420</v>
      </c>
      <c r="E344" s="210" t="s">
        <v>310</v>
      </c>
      <c r="F344" s="211">
        <v>2</v>
      </c>
      <c r="G344" s="313"/>
      <c r="H344" s="210" t="e">
        <f t="shared" si="32"/>
        <v>#VALUE!</v>
      </c>
      <c r="I344" s="210" t="e">
        <f t="shared" si="29"/>
        <v>#VALUE!</v>
      </c>
      <c r="J344" s="212" t="e">
        <f t="shared" si="33"/>
        <v>#VALUE!</v>
      </c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5.75" outlineLevel="1" thickBot="1" x14ac:dyDescent="0.25">
      <c r="A345" s="194">
        <v>16</v>
      </c>
      <c r="B345" s="195"/>
      <c r="C345" s="196"/>
      <c r="D345" s="197" t="s">
        <v>422</v>
      </c>
      <c r="E345" s="198" t="e">
        <f>E346+E444+E435</f>
        <v>#VALUE!</v>
      </c>
      <c r="F345" s="198"/>
      <c r="G345" s="198"/>
      <c r="H345" s="198"/>
      <c r="I345" s="198"/>
      <c r="J345" s="199" t="e">
        <f>E345/$G$525</f>
        <v>#VALUE!</v>
      </c>
      <c r="K345" s="2"/>
      <c r="L345" s="2"/>
      <c r="M345" s="2"/>
      <c r="N345" s="2"/>
      <c r="O345" s="2"/>
      <c r="P345" s="2"/>
      <c r="Q345" s="2"/>
      <c r="R345" s="2"/>
      <c r="S345" s="2"/>
    </row>
    <row r="346" spans="1:19" outlineLevel="1" x14ac:dyDescent="0.2">
      <c r="A346" s="200" t="s">
        <v>721</v>
      </c>
      <c r="B346" s="201"/>
      <c r="C346" s="202"/>
      <c r="D346" s="203" t="s">
        <v>423</v>
      </c>
      <c r="E346" s="204" t="e">
        <f>SUM(I347:I434)</f>
        <v>#VALUE!</v>
      </c>
      <c r="F346" s="205"/>
      <c r="G346" s="205"/>
      <c r="H346" s="205"/>
      <c r="I346" s="201"/>
      <c r="J346" s="206" t="e">
        <f>E346/$G$525</f>
        <v>#VALUE!</v>
      </c>
      <c r="K346" s="2"/>
      <c r="L346" s="2"/>
      <c r="M346" s="2"/>
      <c r="N346" s="2"/>
      <c r="O346" s="2"/>
      <c r="P346" s="2"/>
      <c r="Q346" s="2"/>
      <c r="R346" s="2"/>
      <c r="S346" s="2"/>
    </row>
    <row r="347" spans="1:19" outlineLevel="1" x14ac:dyDescent="0.2">
      <c r="A347" s="207" t="s">
        <v>722</v>
      </c>
      <c r="B347" s="207">
        <v>9925</v>
      </c>
      <c r="C347" s="213" t="s">
        <v>145</v>
      </c>
      <c r="D347" s="209" t="s">
        <v>424</v>
      </c>
      <c r="E347" s="210" t="s">
        <v>264</v>
      </c>
      <c r="F347" s="211">
        <v>1</v>
      </c>
      <c r="G347" s="313"/>
      <c r="H347" s="210" t="e">
        <f t="shared" ref="H347:H378" si="34">ROUND(G347*(1+$F$526),2)</f>
        <v>#VALUE!</v>
      </c>
      <c r="I347" s="210" t="e">
        <f t="shared" ref="I347:I409" si="35">ROUND(H347*F347,2)</f>
        <v>#VALUE!</v>
      </c>
      <c r="J347" s="212" t="e">
        <f t="shared" ref="J347:J378" si="36">I347/$G$525</f>
        <v>#VALUE!</v>
      </c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25.5" outlineLevel="1" x14ac:dyDescent="0.2">
      <c r="A348" s="207" t="s">
        <v>1035</v>
      </c>
      <c r="B348" s="207">
        <v>91940</v>
      </c>
      <c r="C348" s="213" t="s">
        <v>28</v>
      </c>
      <c r="D348" s="209" t="s">
        <v>102</v>
      </c>
      <c r="E348" s="210" t="s">
        <v>12</v>
      </c>
      <c r="F348" s="211">
        <v>321</v>
      </c>
      <c r="G348" s="313"/>
      <c r="H348" s="210" t="e">
        <f t="shared" si="34"/>
        <v>#VALUE!</v>
      </c>
      <c r="I348" s="210" t="e">
        <f t="shared" si="35"/>
        <v>#VALUE!</v>
      </c>
      <c r="J348" s="212" t="e">
        <f t="shared" si="36"/>
        <v>#VALUE!</v>
      </c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25.5" outlineLevel="1" x14ac:dyDescent="0.2">
      <c r="A349" s="207" t="s">
        <v>1036</v>
      </c>
      <c r="B349" s="207">
        <v>91943</v>
      </c>
      <c r="C349" s="213" t="s">
        <v>28</v>
      </c>
      <c r="D349" s="209" t="s">
        <v>425</v>
      </c>
      <c r="E349" s="210" t="s">
        <v>12</v>
      </c>
      <c r="F349" s="211">
        <v>25</v>
      </c>
      <c r="G349" s="313"/>
      <c r="H349" s="210" t="e">
        <f t="shared" si="34"/>
        <v>#VALUE!</v>
      </c>
      <c r="I349" s="210" t="e">
        <f t="shared" si="35"/>
        <v>#VALUE!</v>
      </c>
      <c r="J349" s="212" t="e">
        <f t="shared" si="36"/>
        <v>#VALUE!</v>
      </c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25.5" outlineLevel="1" x14ac:dyDescent="0.2">
      <c r="A350" s="207" t="s">
        <v>1037</v>
      </c>
      <c r="B350" s="207">
        <v>91937</v>
      </c>
      <c r="C350" s="213" t="s">
        <v>28</v>
      </c>
      <c r="D350" s="209" t="s">
        <v>101</v>
      </c>
      <c r="E350" s="210" t="s">
        <v>12</v>
      </c>
      <c r="F350" s="211">
        <v>141</v>
      </c>
      <c r="G350" s="313"/>
      <c r="H350" s="210" t="e">
        <f t="shared" si="34"/>
        <v>#VALUE!</v>
      </c>
      <c r="I350" s="210" t="e">
        <f t="shared" si="35"/>
        <v>#VALUE!</v>
      </c>
      <c r="J350" s="212" t="e">
        <f t="shared" si="36"/>
        <v>#VALUE!</v>
      </c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25.5" outlineLevel="1" x14ac:dyDescent="0.2">
      <c r="A351" s="207" t="s">
        <v>1038</v>
      </c>
      <c r="B351" s="207">
        <v>92868</v>
      </c>
      <c r="C351" s="213" t="s">
        <v>28</v>
      </c>
      <c r="D351" s="209" t="s">
        <v>426</v>
      </c>
      <c r="E351" s="210" t="s">
        <v>12</v>
      </c>
      <c r="F351" s="211">
        <v>17</v>
      </c>
      <c r="G351" s="313"/>
      <c r="H351" s="210" t="e">
        <f t="shared" si="34"/>
        <v>#VALUE!</v>
      </c>
      <c r="I351" s="210" t="e">
        <f t="shared" si="35"/>
        <v>#VALUE!</v>
      </c>
      <c r="J351" s="212" t="e">
        <f t="shared" si="36"/>
        <v>#VALUE!</v>
      </c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38.25" outlineLevel="1" x14ac:dyDescent="0.2">
      <c r="A352" s="207" t="s">
        <v>1039</v>
      </c>
      <c r="B352" s="207">
        <v>91920</v>
      </c>
      <c r="C352" s="213" t="s">
        <v>28</v>
      </c>
      <c r="D352" s="209" t="s">
        <v>427</v>
      </c>
      <c r="E352" s="210" t="s">
        <v>12</v>
      </c>
      <c r="F352" s="211">
        <v>1</v>
      </c>
      <c r="G352" s="313"/>
      <c r="H352" s="210" t="e">
        <f t="shared" si="34"/>
        <v>#VALUE!</v>
      </c>
      <c r="I352" s="210" t="e">
        <f t="shared" si="35"/>
        <v>#VALUE!</v>
      </c>
      <c r="J352" s="212" t="e">
        <f t="shared" si="36"/>
        <v>#VALUE!</v>
      </c>
      <c r="K352" s="2"/>
      <c r="L352" s="2"/>
      <c r="M352" s="2"/>
      <c r="N352" s="2"/>
      <c r="O352" s="2"/>
      <c r="P352" s="2"/>
      <c r="Q352" s="2"/>
      <c r="R352" s="2"/>
      <c r="S352" s="2"/>
    </row>
    <row r="353" spans="1:19" outlineLevel="1" x14ac:dyDescent="0.2">
      <c r="A353" s="207" t="s">
        <v>1040</v>
      </c>
      <c r="B353" s="207">
        <v>9816</v>
      </c>
      <c r="C353" s="213" t="s">
        <v>145</v>
      </c>
      <c r="D353" s="209" t="s">
        <v>428</v>
      </c>
      <c r="E353" s="210" t="s">
        <v>264</v>
      </c>
      <c r="F353" s="211">
        <v>726</v>
      </c>
      <c r="G353" s="313"/>
      <c r="H353" s="210" t="e">
        <f t="shared" si="34"/>
        <v>#VALUE!</v>
      </c>
      <c r="I353" s="210" t="e">
        <f t="shared" si="35"/>
        <v>#VALUE!</v>
      </c>
      <c r="J353" s="212" t="e">
        <f t="shared" si="36"/>
        <v>#VALUE!</v>
      </c>
      <c r="K353" s="2"/>
      <c r="L353" s="2"/>
      <c r="M353" s="2"/>
      <c r="N353" s="2"/>
      <c r="O353" s="2"/>
      <c r="P353" s="2"/>
      <c r="Q353" s="2"/>
      <c r="R353" s="2"/>
      <c r="S353" s="2"/>
    </row>
    <row r="354" spans="1:19" outlineLevel="1" x14ac:dyDescent="0.2">
      <c r="A354" s="207" t="s">
        <v>1041</v>
      </c>
      <c r="B354" s="207">
        <v>63444</v>
      </c>
      <c r="C354" s="208" t="s">
        <v>152</v>
      </c>
      <c r="D354" s="209" t="s">
        <v>429</v>
      </c>
      <c r="E354" s="210" t="s">
        <v>137</v>
      </c>
      <c r="F354" s="211">
        <v>111</v>
      </c>
      <c r="G354" s="313"/>
      <c r="H354" s="210" t="e">
        <f t="shared" si="34"/>
        <v>#VALUE!</v>
      </c>
      <c r="I354" s="210" t="e">
        <f t="shared" si="35"/>
        <v>#VALUE!</v>
      </c>
      <c r="J354" s="212" t="e">
        <f t="shared" si="36"/>
        <v>#VALUE!</v>
      </c>
      <c r="K354" s="2"/>
      <c r="L354" s="2"/>
      <c r="M354" s="2"/>
      <c r="N354" s="2"/>
      <c r="O354" s="2"/>
      <c r="P354" s="2"/>
      <c r="Q354" s="2"/>
      <c r="R354" s="2"/>
      <c r="S354" s="2"/>
    </row>
    <row r="355" spans="1:19" outlineLevel="1" x14ac:dyDescent="0.2">
      <c r="A355" s="207" t="s">
        <v>1042</v>
      </c>
      <c r="B355" s="207">
        <v>63120</v>
      </c>
      <c r="C355" s="208" t="s">
        <v>152</v>
      </c>
      <c r="D355" s="209" t="s">
        <v>430</v>
      </c>
      <c r="E355" s="210" t="s">
        <v>12</v>
      </c>
      <c r="F355" s="211">
        <v>111</v>
      </c>
      <c r="G355" s="313"/>
      <c r="H355" s="210" t="e">
        <f t="shared" si="34"/>
        <v>#VALUE!</v>
      </c>
      <c r="I355" s="210" t="e">
        <f t="shared" si="35"/>
        <v>#VALUE!</v>
      </c>
      <c r="J355" s="212" t="e">
        <f t="shared" si="36"/>
        <v>#VALUE!</v>
      </c>
      <c r="K355" s="2"/>
      <c r="L355" s="2"/>
      <c r="M355" s="2"/>
      <c r="N355" s="2"/>
      <c r="O355" s="2"/>
      <c r="P355" s="2"/>
      <c r="Q355" s="2"/>
      <c r="R355" s="2"/>
      <c r="S355" s="2"/>
    </row>
    <row r="356" spans="1:19" outlineLevel="1" x14ac:dyDescent="0.2">
      <c r="A356" s="207" t="s">
        <v>1043</v>
      </c>
      <c r="B356" s="207">
        <v>63111</v>
      </c>
      <c r="C356" s="208" t="s">
        <v>152</v>
      </c>
      <c r="D356" s="209" t="s">
        <v>431</v>
      </c>
      <c r="E356" s="210" t="s">
        <v>12</v>
      </c>
      <c r="F356" s="211">
        <v>392</v>
      </c>
      <c r="G356" s="313"/>
      <c r="H356" s="210" t="e">
        <f t="shared" si="34"/>
        <v>#VALUE!</v>
      </c>
      <c r="I356" s="210" t="e">
        <f t="shared" si="35"/>
        <v>#VALUE!</v>
      </c>
      <c r="J356" s="212" t="e">
        <f t="shared" si="36"/>
        <v>#VALUE!</v>
      </c>
      <c r="K356" s="2"/>
      <c r="L356" s="2"/>
      <c r="M356" s="2"/>
      <c r="N356" s="2"/>
      <c r="O356" s="2"/>
      <c r="P356" s="2"/>
      <c r="Q356" s="2"/>
      <c r="R356" s="2"/>
      <c r="S356" s="2"/>
    </row>
    <row r="357" spans="1:19" outlineLevel="1" x14ac:dyDescent="0.2">
      <c r="A357" s="207" t="s">
        <v>1044</v>
      </c>
      <c r="B357" s="207">
        <v>78583</v>
      </c>
      <c r="C357" s="208" t="s">
        <v>152</v>
      </c>
      <c r="D357" s="209" t="s">
        <v>432</v>
      </c>
      <c r="E357" s="210" t="s">
        <v>12</v>
      </c>
      <c r="F357" s="211">
        <v>111</v>
      </c>
      <c r="G357" s="313"/>
      <c r="H357" s="210" t="e">
        <f t="shared" si="34"/>
        <v>#VALUE!</v>
      </c>
      <c r="I357" s="210" t="e">
        <f t="shared" si="35"/>
        <v>#VALUE!</v>
      </c>
      <c r="J357" s="212" t="e">
        <f t="shared" si="36"/>
        <v>#VALUE!</v>
      </c>
      <c r="K357" s="2"/>
      <c r="L357" s="2"/>
      <c r="M357" s="2"/>
      <c r="N357" s="2"/>
      <c r="O357" s="2"/>
      <c r="P357" s="2"/>
      <c r="Q357" s="2"/>
      <c r="R357" s="2"/>
      <c r="S357" s="2"/>
    </row>
    <row r="358" spans="1:19" outlineLevel="1" x14ac:dyDescent="0.2">
      <c r="A358" s="207" t="s">
        <v>1045</v>
      </c>
      <c r="B358" s="207">
        <v>62690</v>
      </c>
      <c r="C358" s="208" t="s">
        <v>152</v>
      </c>
      <c r="D358" s="209" t="s">
        <v>433</v>
      </c>
      <c r="E358" s="210" t="s">
        <v>32</v>
      </c>
      <c r="F358" s="211">
        <v>111</v>
      </c>
      <c r="G358" s="313"/>
      <c r="H358" s="210" t="e">
        <f t="shared" si="34"/>
        <v>#VALUE!</v>
      </c>
      <c r="I358" s="210" t="e">
        <f t="shared" si="35"/>
        <v>#VALUE!</v>
      </c>
      <c r="J358" s="212" t="e">
        <f t="shared" si="36"/>
        <v>#VALUE!</v>
      </c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38.25" outlineLevel="1" x14ac:dyDescent="0.2">
      <c r="A359" s="207" t="s">
        <v>1046</v>
      </c>
      <c r="B359" s="207">
        <v>92988</v>
      </c>
      <c r="C359" s="208" t="s">
        <v>28</v>
      </c>
      <c r="D359" s="209" t="s">
        <v>108</v>
      </c>
      <c r="E359" s="210" t="s">
        <v>32</v>
      </c>
      <c r="F359" s="211">
        <v>23.6</v>
      </c>
      <c r="G359" s="313"/>
      <c r="H359" s="210" t="e">
        <f t="shared" si="34"/>
        <v>#VALUE!</v>
      </c>
      <c r="I359" s="210" t="e">
        <f t="shared" si="35"/>
        <v>#VALUE!</v>
      </c>
      <c r="J359" s="212" t="e">
        <f t="shared" si="36"/>
        <v>#VALUE!</v>
      </c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38.25" outlineLevel="1" x14ac:dyDescent="0.2">
      <c r="A360" s="207" t="s">
        <v>1047</v>
      </c>
      <c r="B360" s="207">
        <v>92992</v>
      </c>
      <c r="C360" s="208" t="s">
        <v>28</v>
      </c>
      <c r="D360" s="209" t="s">
        <v>434</v>
      </c>
      <c r="E360" s="210" t="s">
        <v>32</v>
      </c>
      <c r="F360" s="211">
        <v>102.8</v>
      </c>
      <c r="G360" s="313"/>
      <c r="H360" s="210" t="e">
        <f t="shared" si="34"/>
        <v>#VALUE!</v>
      </c>
      <c r="I360" s="210" t="e">
        <f t="shared" si="35"/>
        <v>#VALUE!</v>
      </c>
      <c r="J360" s="212" t="e">
        <f t="shared" si="36"/>
        <v>#VALUE!</v>
      </c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38.25" outlineLevel="1" x14ac:dyDescent="0.2">
      <c r="A361" s="207" t="s">
        <v>1048</v>
      </c>
      <c r="B361" s="207">
        <v>101560</v>
      </c>
      <c r="C361" s="208" t="s">
        <v>28</v>
      </c>
      <c r="D361" s="209" t="s">
        <v>435</v>
      </c>
      <c r="E361" s="210" t="s">
        <v>32</v>
      </c>
      <c r="F361" s="211">
        <v>329.2</v>
      </c>
      <c r="G361" s="313"/>
      <c r="H361" s="210" t="e">
        <f t="shared" si="34"/>
        <v>#VALUE!</v>
      </c>
      <c r="I361" s="210" t="e">
        <f t="shared" si="35"/>
        <v>#VALUE!</v>
      </c>
      <c r="J361" s="212" t="e">
        <f t="shared" si="36"/>
        <v>#VALUE!</v>
      </c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25.5" outlineLevel="1" x14ac:dyDescent="0.2">
      <c r="A362" s="207" t="s">
        <v>1049</v>
      </c>
      <c r="B362" s="207">
        <v>91935</v>
      </c>
      <c r="C362" s="208" t="s">
        <v>28</v>
      </c>
      <c r="D362" s="209" t="s">
        <v>436</v>
      </c>
      <c r="E362" s="210" t="s">
        <v>32</v>
      </c>
      <c r="F362" s="211">
        <v>307.3</v>
      </c>
      <c r="G362" s="313"/>
      <c r="H362" s="210" t="e">
        <f t="shared" si="34"/>
        <v>#VALUE!</v>
      </c>
      <c r="I362" s="210" t="e">
        <f t="shared" si="35"/>
        <v>#VALUE!</v>
      </c>
      <c r="J362" s="212" t="e">
        <f t="shared" si="36"/>
        <v>#VALUE!</v>
      </c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38.25" outlineLevel="1" x14ac:dyDescent="0.2">
      <c r="A363" s="207" t="s">
        <v>1050</v>
      </c>
      <c r="B363" s="207">
        <v>92984</v>
      </c>
      <c r="C363" s="208" t="s">
        <v>28</v>
      </c>
      <c r="D363" s="209" t="s">
        <v>106</v>
      </c>
      <c r="E363" s="210" t="s">
        <v>32</v>
      </c>
      <c r="F363" s="211">
        <v>326.5</v>
      </c>
      <c r="G363" s="313"/>
      <c r="H363" s="210" t="e">
        <f t="shared" si="34"/>
        <v>#VALUE!</v>
      </c>
      <c r="I363" s="210" t="e">
        <f t="shared" si="35"/>
        <v>#VALUE!</v>
      </c>
      <c r="J363" s="212" t="e">
        <f t="shared" si="36"/>
        <v>#VALUE!</v>
      </c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38.25" outlineLevel="1" x14ac:dyDescent="0.2">
      <c r="A364" s="207" t="s">
        <v>1051</v>
      </c>
      <c r="B364" s="207">
        <v>92986</v>
      </c>
      <c r="C364" s="208" t="s">
        <v>28</v>
      </c>
      <c r="D364" s="209" t="s">
        <v>107</v>
      </c>
      <c r="E364" s="210" t="s">
        <v>32</v>
      </c>
      <c r="F364" s="211">
        <v>127.2</v>
      </c>
      <c r="G364" s="313"/>
      <c r="H364" s="210" t="e">
        <f t="shared" si="34"/>
        <v>#VALUE!</v>
      </c>
      <c r="I364" s="210" t="e">
        <f t="shared" si="35"/>
        <v>#VALUE!</v>
      </c>
      <c r="J364" s="212" t="e">
        <f t="shared" si="36"/>
        <v>#VALUE!</v>
      </c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25.5" outlineLevel="1" x14ac:dyDescent="0.2">
      <c r="A365" s="207" t="s">
        <v>1052</v>
      </c>
      <c r="B365" s="207">
        <v>91924</v>
      </c>
      <c r="C365" s="208" t="s">
        <v>28</v>
      </c>
      <c r="D365" s="209" t="s">
        <v>437</v>
      </c>
      <c r="E365" s="210" t="s">
        <v>32</v>
      </c>
      <c r="F365" s="211">
        <v>3466.4</v>
      </c>
      <c r="G365" s="313"/>
      <c r="H365" s="210" t="e">
        <f t="shared" si="34"/>
        <v>#VALUE!</v>
      </c>
      <c r="I365" s="210" t="e">
        <f t="shared" si="35"/>
        <v>#VALUE!</v>
      </c>
      <c r="J365" s="212" t="e">
        <f t="shared" si="36"/>
        <v>#VALUE!</v>
      </c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25.5" outlineLevel="1" x14ac:dyDescent="0.2">
      <c r="A366" s="207" t="s">
        <v>1053</v>
      </c>
      <c r="B366" s="207">
        <v>91926</v>
      </c>
      <c r="C366" s="208" t="s">
        <v>28</v>
      </c>
      <c r="D366" s="209" t="s">
        <v>103</v>
      </c>
      <c r="E366" s="210" t="s">
        <v>32</v>
      </c>
      <c r="F366" s="211">
        <v>5427.2</v>
      </c>
      <c r="G366" s="313"/>
      <c r="H366" s="210" t="e">
        <f t="shared" si="34"/>
        <v>#VALUE!</v>
      </c>
      <c r="I366" s="210" t="e">
        <f t="shared" si="35"/>
        <v>#VALUE!</v>
      </c>
      <c r="J366" s="212" t="e">
        <f t="shared" si="36"/>
        <v>#VALUE!</v>
      </c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25.5" outlineLevel="1" x14ac:dyDescent="0.2">
      <c r="A367" s="207" t="s">
        <v>1054</v>
      </c>
      <c r="B367" s="207">
        <v>91928</v>
      </c>
      <c r="C367" s="208" t="s">
        <v>28</v>
      </c>
      <c r="D367" s="209" t="s">
        <v>104</v>
      </c>
      <c r="E367" s="210" t="s">
        <v>32</v>
      </c>
      <c r="F367" s="211">
        <v>797.4</v>
      </c>
      <c r="G367" s="313"/>
      <c r="H367" s="210" t="e">
        <f t="shared" si="34"/>
        <v>#VALUE!</v>
      </c>
      <c r="I367" s="210" t="e">
        <f t="shared" si="35"/>
        <v>#VALUE!</v>
      </c>
      <c r="J367" s="212" t="e">
        <f t="shared" si="36"/>
        <v>#VALUE!</v>
      </c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25.5" outlineLevel="1" x14ac:dyDescent="0.2">
      <c r="A368" s="207" t="s">
        <v>1055</v>
      </c>
      <c r="B368" s="207">
        <v>91930</v>
      </c>
      <c r="C368" s="208" t="s">
        <v>28</v>
      </c>
      <c r="D368" s="209" t="s">
        <v>105</v>
      </c>
      <c r="E368" s="210" t="s">
        <v>32</v>
      </c>
      <c r="F368" s="211">
        <v>295.89999999999998</v>
      </c>
      <c r="G368" s="313"/>
      <c r="H368" s="210" t="e">
        <f t="shared" si="34"/>
        <v>#VALUE!</v>
      </c>
      <c r="I368" s="210" t="e">
        <f t="shared" si="35"/>
        <v>#VALUE!</v>
      </c>
      <c r="J368" s="212" t="e">
        <f t="shared" si="36"/>
        <v>#VALUE!</v>
      </c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25.5" outlineLevel="1" x14ac:dyDescent="0.2">
      <c r="A369" s="207" t="s">
        <v>1056</v>
      </c>
      <c r="B369" s="207" t="s">
        <v>438</v>
      </c>
      <c r="C369" s="208" t="s">
        <v>250</v>
      </c>
      <c r="D369" s="209" t="s">
        <v>439</v>
      </c>
      <c r="E369" s="210" t="s">
        <v>12</v>
      </c>
      <c r="F369" s="211">
        <v>1</v>
      </c>
      <c r="G369" s="313"/>
      <c r="H369" s="210" t="e">
        <f t="shared" si="34"/>
        <v>#VALUE!</v>
      </c>
      <c r="I369" s="210" t="e">
        <f t="shared" si="35"/>
        <v>#VALUE!</v>
      </c>
      <c r="J369" s="212" t="e">
        <f t="shared" si="36"/>
        <v>#VALUE!</v>
      </c>
      <c r="K369" s="2"/>
      <c r="L369" s="2"/>
      <c r="M369" s="2"/>
      <c r="N369" s="2"/>
      <c r="O369" s="2"/>
      <c r="P369" s="2"/>
      <c r="Q369" s="2"/>
      <c r="R369" s="2"/>
      <c r="S369" s="2"/>
    </row>
    <row r="370" spans="1:19" outlineLevel="1" x14ac:dyDescent="0.2">
      <c r="A370" s="207" t="s">
        <v>1057</v>
      </c>
      <c r="B370" s="207">
        <v>61461</v>
      </c>
      <c r="C370" s="208" t="s">
        <v>152</v>
      </c>
      <c r="D370" s="209" t="s">
        <v>440</v>
      </c>
      <c r="E370" s="210" t="s">
        <v>12</v>
      </c>
      <c r="F370" s="211">
        <v>1</v>
      </c>
      <c r="G370" s="313"/>
      <c r="H370" s="210" t="e">
        <f t="shared" si="34"/>
        <v>#VALUE!</v>
      </c>
      <c r="I370" s="210" t="e">
        <f t="shared" si="35"/>
        <v>#VALUE!</v>
      </c>
      <c r="J370" s="212" t="e">
        <f t="shared" si="36"/>
        <v>#VALUE!</v>
      </c>
      <c r="K370" s="2"/>
      <c r="L370" s="2"/>
      <c r="M370" s="2"/>
      <c r="N370" s="2"/>
      <c r="O370" s="2"/>
      <c r="P370" s="2"/>
      <c r="Q370" s="2"/>
      <c r="R370" s="2"/>
      <c r="S370" s="2"/>
    </row>
    <row r="371" spans="1:19" outlineLevel="1" x14ac:dyDescent="0.2">
      <c r="A371" s="207" t="s">
        <v>1058</v>
      </c>
      <c r="B371" s="207">
        <v>61462</v>
      </c>
      <c r="C371" s="208" t="s">
        <v>152</v>
      </c>
      <c r="D371" s="209" t="s">
        <v>441</v>
      </c>
      <c r="E371" s="210" t="s">
        <v>12</v>
      </c>
      <c r="F371" s="211">
        <v>4</v>
      </c>
      <c r="G371" s="313"/>
      <c r="H371" s="210" t="e">
        <f t="shared" si="34"/>
        <v>#VALUE!</v>
      </c>
      <c r="I371" s="210" t="e">
        <f t="shared" si="35"/>
        <v>#VALUE!</v>
      </c>
      <c r="J371" s="212" t="e">
        <f t="shared" si="36"/>
        <v>#VALUE!</v>
      </c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38.25" outlineLevel="1" x14ac:dyDescent="0.2">
      <c r="A372" s="207" t="s">
        <v>1059</v>
      </c>
      <c r="B372" s="207">
        <v>91963</v>
      </c>
      <c r="C372" s="208" t="s">
        <v>28</v>
      </c>
      <c r="D372" s="209" t="s">
        <v>442</v>
      </c>
      <c r="E372" s="210" t="s">
        <v>12</v>
      </c>
      <c r="F372" s="211">
        <v>1</v>
      </c>
      <c r="G372" s="313"/>
      <c r="H372" s="210" t="e">
        <f t="shared" si="34"/>
        <v>#VALUE!</v>
      </c>
      <c r="I372" s="210" t="e">
        <f t="shared" si="35"/>
        <v>#VALUE!</v>
      </c>
      <c r="J372" s="212" t="e">
        <f t="shared" si="36"/>
        <v>#VALUE!</v>
      </c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38.25" outlineLevel="1" x14ac:dyDescent="0.2">
      <c r="A373" s="207" t="s">
        <v>1060</v>
      </c>
      <c r="B373" s="207">
        <v>91965</v>
      </c>
      <c r="C373" s="208" t="s">
        <v>28</v>
      </c>
      <c r="D373" s="209" t="s">
        <v>443</v>
      </c>
      <c r="E373" s="210" t="s">
        <v>12</v>
      </c>
      <c r="F373" s="211">
        <v>1</v>
      </c>
      <c r="G373" s="313"/>
      <c r="H373" s="210" t="e">
        <f t="shared" si="34"/>
        <v>#VALUE!</v>
      </c>
      <c r="I373" s="210" t="e">
        <f t="shared" si="35"/>
        <v>#VALUE!</v>
      </c>
      <c r="J373" s="212" t="e">
        <f t="shared" si="36"/>
        <v>#VALUE!</v>
      </c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25.5" outlineLevel="1" x14ac:dyDescent="0.2">
      <c r="A374" s="207" t="s">
        <v>1061</v>
      </c>
      <c r="B374" s="207">
        <v>91961</v>
      </c>
      <c r="C374" s="208" t="s">
        <v>28</v>
      </c>
      <c r="D374" s="209" t="s">
        <v>444</v>
      </c>
      <c r="E374" s="210" t="s">
        <v>12</v>
      </c>
      <c r="F374" s="211">
        <v>2</v>
      </c>
      <c r="G374" s="313"/>
      <c r="H374" s="210" t="e">
        <f t="shared" si="34"/>
        <v>#VALUE!</v>
      </c>
      <c r="I374" s="210" t="e">
        <f t="shared" si="35"/>
        <v>#VALUE!</v>
      </c>
      <c r="J374" s="212" t="e">
        <f t="shared" si="36"/>
        <v>#VALUE!</v>
      </c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25.5" outlineLevel="1" x14ac:dyDescent="0.2">
      <c r="A375" s="207" t="s">
        <v>1062</v>
      </c>
      <c r="B375" s="207">
        <v>91979</v>
      </c>
      <c r="C375" s="208" t="s">
        <v>28</v>
      </c>
      <c r="D375" s="209" t="s">
        <v>445</v>
      </c>
      <c r="E375" s="210" t="s">
        <v>12</v>
      </c>
      <c r="F375" s="211">
        <v>2</v>
      </c>
      <c r="G375" s="313"/>
      <c r="H375" s="210" t="e">
        <f t="shared" si="34"/>
        <v>#VALUE!</v>
      </c>
      <c r="I375" s="210" t="e">
        <f t="shared" si="35"/>
        <v>#VALUE!</v>
      </c>
      <c r="J375" s="212" t="e">
        <f t="shared" si="36"/>
        <v>#VALUE!</v>
      </c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25.5" outlineLevel="1" x14ac:dyDescent="0.2">
      <c r="A376" s="207" t="s">
        <v>1063</v>
      </c>
      <c r="B376" s="207">
        <v>91955</v>
      </c>
      <c r="C376" s="208" t="s">
        <v>28</v>
      </c>
      <c r="D376" s="209" t="s">
        <v>109</v>
      </c>
      <c r="E376" s="210" t="s">
        <v>12</v>
      </c>
      <c r="F376" s="211">
        <v>11</v>
      </c>
      <c r="G376" s="313"/>
      <c r="H376" s="210" t="e">
        <f t="shared" si="34"/>
        <v>#VALUE!</v>
      </c>
      <c r="I376" s="210" t="e">
        <f t="shared" si="35"/>
        <v>#VALUE!</v>
      </c>
      <c r="J376" s="212" t="e">
        <f t="shared" si="36"/>
        <v>#VALUE!</v>
      </c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38.25" outlineLevel="1" x14ac:dyDescent="0.2">
      <c r="A377" s="207" t="s">
        <v>1064</v>
      </c>
      <c r="B377" s="207">
        <v>91957</v>
      </c>
      <c r="C377" s="208" t="s">
        <v>28</v>
      </c>
      <c r="D377" s="209" t="s">
        <v>446</v>
      </c>
      <c r="E377" s="210" t="s">
        <v>12</v>
      </c>
      <c r="F377" s="211">
        <v>1</v>
      </c>
      <c r="G377" s="313"/>
      <c r="H377" s="210" t="e">
        <f t="shared" si="34"/>
        <v>#VALUE!</v>
      </c>
      <c r="I377" s="210" t="e">
        <f t="shared" si="35"/>
        <v>#VALUE!</v>
      </c>
      <c r="J377" s="212" t="e">
        <f t="shared" si="36"/>
        <v>#VALUE!</v>
      </c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25.5" outlineLevel="1" x14ac:dyDescent="0.2">
      <c r="A378" s="207" t="s">
        <v>1065</v>
      </c>
      <c r="B378" s="207">
        <v>91953</v>
      </c>
      <c r="C378" s="208" t="s">
        <v>28</v>
      </c>
      <c r="D378" s="209" t="s">
        <v>447</v>
      </c>
      <c r="E378" s="210" t="s">
        <v>12</v>
      </c>
      <c r="F378" s="211">
        <v>27</v>
      </c>
      <c r="G378" s="313"/>
      <c r="H378" s="210" t="e">
        <f t="shared" si="34"/>
        <v>#VALUE!</v>
      </c>
      <c r="I378" s="210" t="e">
        <f t="shared" si="35"/>
        <v>#VALUE!</v>
      </c>
      <c r="J378" s="212" t="e">
        <f t="shared" si="36"/>
        <v>#VALUE!</v>
      </c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25.5" outlineLevel="1" x14ac:dyDescent="0.2">
      <c r="A379" s="207" t="s">
        <v>1066</v>
      </c>
      <c r="B379" s="207">
        <v>91959</v>
      </c>
      <c r="C379" s="208" t="s">
        <v>28</v>
      </c>
      <c r="D379" s="209" t="s">
        <v>448</v>
      </c>
      <c r="E379" s="210" t="s">
        <v>12</v>
      </c>
      <c r="F379" s="211">
        <v>1</v>
      </c>
      <c r="G379" s="313"/>
      <c r="H379" s="210" t="e">
        <f t="shared" ref="H379:H410" si="37">ROUND(G379*(1+$F$526),2)</f>
        <v>#VALUE!</v>
      </c>
      <c r="I379" s="210" t="e">
        <f t="shared" si="35"/>
        <v>#VALUE!</v>
      </c>
      <c r="J379" s="212" t="e">
        <f t="shared" ref="J379:J410" si="38">I379/$G$525</f>
        <v>#VALUE!</v>
      </c>
      <c r="K379" s="2"/>
      <c r="L379" s="2"/>
      <c r="M379" s="2"/>
      <c r="N379" s="2"/>
      <c r="O379" s="2"/>
      <c r="P379" s="2"/>
      <c r="Q379" s="2"/>
      <c r="R379" s="2"/>
      <c r="S379" s="2"/>
    </row>
    <row r="380" spans="1:19" outlineLevel="1" x14ac:dyDescent="0.2">
      <c r="A380" s="207" t="s">
        <v>1067</v>
      </c>
      <c r="B380" s="207">
        <v>59208</v>
      </c>
      <c r="C380" s="208" t="s">
        <v>152</v>
      </c>
      <c r="D380" s="209" t="s">
        <v>449</v>
      </c>
      <c r="E380" s="210" t="s">
        <v>12</v>
      </c>
      <c r="F380" s="211">
        <v>49</v>
      </c>
      <c r="G380" s="313"/>
      <c r="H380" s="210" t="e">
        <f t="shared" si="37"/>
        <v>#VALUE!</v>
      </c>
      <c r="I380" s="210" t="e">
        <f t="shared" si="35"/>
        <v>#VALUE!</v>
      </c>
      <c r="J380" s="212" t="e">
        <f t="shared" si="38"/>
        <v>#VALUE!</v>
      </c>
      <c r="K380" s="2"/>
      <c r="L380" s="2"/>
      <c r="M380" s="2"/>
      <c r="N380" s="2"/>
      <c r="O380" s="2"/>
      <c r="P380" s="2"/>
      <c r="Q380" s="2"/>
      <c r="R380" s="2"/>
      <c r="S380" s="2"/>
    </row>
    <row r="381" spans="1:19" outlineLevel="1" x14ac:dyDescent="0.2">
      <c r="A381" s="207" t="s">
        <v>1068</v>
      </c>
      <c r="B381" s="207">
        <v>62568</v>
      </c>
      <c r="C381" s="208" t="s">
        <v>152</v>
      </c>
      <c r="D381" s="209" t="s">
        <v>450</v>
      </c>
      <c r="E381" s="210" t="s">
        <v>12</v>
      </c>
      <c r="F381" s="211">
        <v>224</v>
      </c>
      <c r="G381" s="313"/>
      <c r="H381" s="210" t="e">
        <f t="shared" si="37"/>
        <v>#VALUE!</v>
      </c>
      <c r="I381" s="210" t="e">
        <f t="shared" si="35"/>
        <v>#VALUE!</v>
      </c>
      <c r="J381" s="212" t="e">
        <f t="shared" si="38"/>
        <v>#VALUE!</v>
      </c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25.5" outlineLevel="1" x14ac:dyDescent="0.2">
      <c r="A382" s="207" t="s">
        <v>1069</v>
      </c>
      <c r="B382" s="207">
        <v>91996</v>
      </c>
      <c r="C382" s="208" t="s">
        <v>28</v>
      </c>
      <c r="D382" s="209" t="s">
        <v>451</v>
      </c>
      <c r="E382" s="210" t="s">
        <v>12</v>
      </c>
      <c r="F382" s="211">
        <v>2</v>
      </c>
      <c r="G382" s="313"/>
      <c r="H382" s="210" t="e">
        <f t="shared" si="37"/>
        <v>#VALUE!</v>
      </c>
      <c r="I382" s="210" t="e">
        <f t="shared" si="35"/>
        <v>#VALUE!</v>
      </c>
      <c r="J382" s="212" t="e">
        <f t="shared" si="38"/>
        <v>#VALUE!</v>
      </c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25.5" outlineLevel="1" x14ac:dyDescent="0.2">
      <c r="A383" s="207" t="s">
        <v>1070</v>
      </c>
      <c r="B383" s="207">
        <v>91997</v>
      </c>
      <c r="C383" s="208" t="s">
        <v>28</v>
      </c>
      <c r="D383" s="209" t="s">
        <v>452</v>
      </c>
      <c r="E383" s="210" t="s">
        <v>12</v>
      </c>
      <c r="F383" s="211">
        <v>17</v>
      </c>
      <c r="G383" s="313"/>
      <c r="H383" s="210" t="e">
        <f t="shared" si="37"/>
        <v>#VALUE!</v>
      </c>
      <c r="I383" s="210" t="e">
        <f t="shared" si="35"/>
        <v>#VALUE!</v>
      </c>
      <c r="J383" s="212" t="e">
        <f t="shared" si="38"/>
        <v>#VALUE!</v>
      </c>
      <c r="K383" s="2"/>
      <c r="L383" s="2"/>
      <c r="M383" s="2"/>
      <c r="N383" s="2"/>
      <c r="O383" s="2"/>
      <c r="P383" s="2"/>
      <c r="Q383" s="2"/>
      <c r="R383" s="2"/>
      <c r="S383" s="2"/>
    </row>
    <row r="384" spans="1:19" outlineLevel="1" x14ac:dyDescent="0.2">
      <c r="A384" s="207" t="s">
        <v>1071</v>
      </c>
      <c r="B384" s="207">
        <v>59109</v>
      </c>
      <c r="C384" s="208" t="s">
        <v>152</v>
      </c>
      <c r="D384" s="209" t="s">
        <v>453</v>
      </c>
      <c r="E384" s="210" t="s">
        <v>12</v>
      </c>
      <c r="F384" s="211">
        <v>25</v>
      </c>
      <c r="G384" s="313"/>
      <c r="H384" s="210" t="e">
        <f t="shared" si="37"/>
        <v>#VALUE!</v>
      </c>
      <c r="I384" s="210" t="e">
        <f t="shared" si="35"/>
        <v>#VALUE!</v>
      </c>
      <c r="J384" s="212" t="e">
        <f t="shared" si="38"/>
        <v>#VALUE!</v>
      </c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25.5" outlineLevel="1" x14ac:dyDescent="0.2">
      <c r="A385" s="207" t="s">
        <v>1072</v>
      </c>
      <c r="B385" s="207">
        <v>92022</v>
      </c>
      <c r="C385" s="208" t="s">
        <v>28</v>
      </c>
      <c r="D385" s="209" t="s">
        <v>454</v>
      </c>
      <c r="E385" s="210" t="s">
        <v>12</v>
      </c>
      <c r="F385" s="211">
        <v>22</v>
      </c>
      <c r="G385" s="313"/>
      <c r="H385" s="210" t="e">
        <f t="shared" si="37"/>
        <v>#VALUE!</v>
      </c>
      <c r="I385" s="210" t="e">
        <f t="shared" si="35"/>
        <v>#VALUE!</v>
      </c>
      <c r="J385" s="212" t="e">
        <f t="shared" si="38"/>
        <v>#VALUE!</v>
      </c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25.5" outlineLevel="1" x14ac:dyDescent="0.2">
      <c r="A386" s="207" t="s">
        <v>1073</v>
      </c>
      <c r="B386" s="207">
        <v>92026</v>
      </c>
      <c r="C386" s="208" t="s">
        <v>28</v>
      </c>
      <c r="D386" s="209" t="s">
        <v>455</v>
      </c>
      <c r="E386" s="210" t="s">
        <v>12</v>
      </c>
      <c r="F386" s="211">
        <v>2</v>
      </c>
      <c r="G386" s="313"/>
      <c r="H386" s="210" t="e">
        <f t="shared" si="37"/>
        <v>#VALUE!</v>
      </c>
      <c r="I386" s="210" t="e">
        <f t="shared" si="35"/>
        <v>#VALUE!</v>
      </c>
      <c r="J386" s="212" t="e">
        <f t="shared" si="38"/>
        <v>#VALUE!</v>
      </c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25.5" outlineLevel="1" x14ac:dyDescent="0.2">
      <c r="A387" s="207" t="s">
        <v>1074</v>
      </c>
      <c r="B387" s="207">
        <v>92002</v>
      </c>
      <c r="C387" s="208" t="s">
        <v>28</v>
      </c>
      <c r="D387" s="209" t="s">
        <v>456</v>
      </c>
      <c r="E387" s="210" t="s">
        <v>12</v>
      </c>
      <c r="F387" s="211">
        <v>98</v>
      </c>
      <c r="G387" s="313"/>
      <c r="H387" s="210" t="e">
        <f t="shared" si="37"/>
        <v>#VALUE!</v>
      </c>
      <c r="I387" s="210" t="e">
        <f t="shared" si="35"/>
        <v>#VALUE!</v>
      </c>
      <c r="J387" s="212" t="e">
        <f t="shared" si="38"/>
        <v>#VALUE!</v>
      </c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25.5" outlineLevel="1" x14ac:dyDescent="0.2">
      <c r="A388" s="207" t="s">
        <v>1075</v>
      </c>
      <c r="B388" s="207">
        <v>92003</v>
      </c>
      <c r="C388" s="208" t="s">
        <v>28</v>
      </c>
      <c r="D388" s="209" t="s">
        <v>457</v>
      </c>
      <c r="E388" s="210" t="s">
        <v>12</v>
      </c>
      <c r="F388" s="211">
        <v>26</v>
      </c>
      <c r="G388" s="313"/>
      <c r="H388" s="210" t="e">
        <f t="shared" si="37"/>
        <v>#VALUE!</v>
      </c>
      <c r="I388" s="210" t="e">
        <f t="shared" si="35"/>
        <v>#VALUE!</v>
      </c>
      <c r="J388" s="212" t="e">
        <f t="shared" si="38"/>
        <v>#VALUE!</v>
      </c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25.5" outlineLevel="1" x14ac:dyDescent="0.2">
      <c r="A389" s="207" t="s">
        <v>1076</v>
      </c>
      <c r="B389" s="207">
        <v>92010</v>
      </c>
      <c r="C389" s="208" t="s">
        <v>28</v>
      </c>
      <c r="D389" s="209" t="s">
        <v>458</v>
      </c>
      <c r="E389" s="210" t="s">
        <v>12</v>
      </c>
      <c r="F389" s="211">
        <v>1</v>
      </c>
      <c r="G389" s="313"/>
      <c r="H389" s="210" t="e">
        <f t="shared" si="37"/>
        <v>#VALUE!</v>
      </c>
      <c r="I389" s="210" t="e">
        <f t="shared" si="35"/>
        <v>#VALUE!</v>
      </c>
      <c r="J389" s="212" t="e">
        <f t="shared" si="38"/>
        <v>#VALUE!</v>
      </c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25.5" outlineLevel="1" x14ac:dyDescent="0.2">
      <c r="A390" s="207" t="s">
        <v>1077</v>
      </c>
      <c r="B390" s="207">
        <v>91994</v>
      </c>
      <c r="C390" s="208" t="s">
        <v>28</v>
      </c>
      <c r="D390" s="209" t="s">
        <v>459</v>
      </c>
      <c r="E390" s="210" t="s">
        <v>12</v>
      </c>
      <c r="F390" s="211">
        <v>90</v>
      </c>
      <c r="G390" s="313"/>
      <c r="H390" s="210" t="e">
        <f t="shared" si="37"/>
        <v>#VALUE!</v>
      </c>
      <c r="I390" s="210" t="e">
        <f t="shared" si="35"/>
        <v>#VALUE!</v>
      </c>
      <c r="J390" s="212" t="e">
        <f t="shared" si="38"/>
        <v>#VALUE!</v>
      </c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25.5" outlineLevel="1" x14ac:dyDescent="0.2">
      <c r="A391" s="207" t="s">
        <v>1078</v>
      </c>
      <c r="B391" s="207">
        <v>91995</v>
      </c>
      <c r="C391" s="208" t="s">
        <v>28</v>
      </c>
      <c r="D391" s="209" t="s">
        <v>460</v>
      </c>
      <c r="E391" s="210" t="s">
        <v>12</v>
      </c>
      <c r="F391" s="211">
        <v>4</v>
      </c>
      <c r="G391" s="313"/>
      <c r="H391" s="210" t="e">
        <f t="shared" si="37"/>
        <v>#VALUE!</v>
      </c>
      <c r="I391" s="210" t="e">
        <f t="shared" si="35"/>
        <v>#VALUE!</v>
      </c>
      <c r="J391" s="212" t="e">
        <f t="shared" si="38"/>
        <v>#VALUE!</v>
      </c>
      <c r="K391" s="2"/>
      <c r="L391" s="2"/>
      <c r="M391" s="2"/>
      <c r="N391" s="2"/>
      <c r="O391" s="2"/>
      <c r="P391" s="2"/>
      <c r="Q391" s="2"/>
      <c r="R391" s="2"/>
      <c r="S391" s="2"/>
    </row>
    <row r="392" spans="1:19" outlineLevel="1" x14ac:dyDescent="0.2">
      <c r="A392" s="207" t="s">
        <v>1079</v>
      </c>
      <c r="B392" s="207">
        <v>60380</v>
      </c>
      <c r="C392" s="208" t="s">
        <v>152</v>
      </c>
      <c r="D392" s="209" t="s">
        <v>461</v>
      </c>
      <c r="E392" s="210" t="s">
        <v>12</v>
      </c>
      <c r="F392" s="211">
        <v>2</v>
      </c>
      <c r="G392" s="313"/>
      <c r="H392" s="210" t="e">
        <f t="shared" si="37"/>
        <v>#VALUE!</v>
      </c>
      <c r="I392" s="210" t="e">
        <f t="shared" si="35"/>
        <v>#VALUE!</v>
      </c>
      <c r="J392" s="212" t="e">
        <f t="shared" si="38"/>
        <v>#VALUE!</v>
      </c>
      <c r="K392" s="2"/>
      <c r="L392" s="2"/>
      <c r="M392" s="2"/>
      <c r="N392" s="2"/>
      <c r="O392" s="2"/>
      <c r="P392" s="2"/>
      <c r="Q392" s="2"/>
      <c r="R392" s="2"/>
      <c r="S392" s="2"/>
    </row>
    <row r="393" spans="1:19" outlineLevel="1" x14ac:dyDescent="0.2">
      <c r="A393" s="207" t="s">
        <v>1080</v>
      </c>
      <c r="B393" s="207">
        <v>64035</v>
      </c>
      <c r="C393" s="208" t="s">
        <v>152</v>
      </c>
      <c r="D393" s="209" t="s">
        <v>462</v>
      </c>
      <c r="E393" s="210" t="s">
        <v>12</v>
      </c>
      <c r="F393" s="211">
        <v>2</v>
      </c>
      <c r="G393" s="313"/>
      <c r="H393" s="210" t="e">
        <f t="shared" si="37"/>
        <v>#VALUE!</v>
      </c>
      <c r="I393" s="210" t="e">
        <f t="shared" si="35"/>
        <v>#VALUE!</v>
      </c>
      <c r="J393" s="212" t="e">
        <f t="shared" si="38"/>
        <v>#VALUE!</v>
      </c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25.5" outlineLevel="1" x14ac:dyDescent="0.2">
      <c r="A394" s="207" t="s">
        <v>1081</v>
      </c>
      <c r="B394" s="207">
        <v>93653</v>
      </c>
      <c r="C394" s="208" t="s">
        <v>28</v>
      </c>
      <c r="D394" s="209" t="s">
        <v>93</v>
      </c>
      <c r="E394" s="210" t="s">
        <v>12</v>
      </c>
      <c r="F394" s="211">
        <v>13</v>
      </c>
      <c r="G394" s="313"/>
      <c r="H394" s="210" t="e">
        <f t="shared" si="37"/>
        <v>#VALUE!</v>
      </c>
      <c r="I394" s="210" t="e">
        <f t="shared" si="35"/>
        <v>#VALUE!</v>
      </c>
      <c r="J394" s="212" t="e">
        <f t="shared" si="38"/>
        <v>#VALUE!</v>
      </c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25.5" outlineLevel="1" x14ac:dyDescent="0.2">
      <c r="A395" s="207" t="s">
        <v>1082</v>
      </c>
      <c r="B395" s="207">
        <v>93654</v>
      </c>
      <c r="C395" s="208" t="s">
        <v>28</v>
      </c>
      <c r="D395" s="209" t="s">
        <v>94</v>
      </c>
      <c r="E395" s="210" t="s">
        <v>12</v>
      </c>
      <c r="F395" s="211">
        <v>36</v>
      </c>
      <c r="G395" s="313"/>
      <c r="H395" s="210" t="e">
        <f t="shared" si="37"/>
        <v>#VALUE!</v>
      </c>
      <c r="I395" s="210" t="e">
        <f t="shared" si="35"/>
        <v>#VALUE!</v>
      </c>
      <c r="J395" s="212" t="e">
        <f t="shared" si="38"/>
        <v>#VALUE!</v>
      </c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25.5" outlineLevel="1" x14ac:dyDescent="0.2">
      <c r="A396" s="207" t="s">
        <v>1083</v>
      </c>
      <c r="B396" s="207">
        <v>93655</v>
      </c>
      <c r="C396" s="208" t="s">
        <v>28</v>
      </c>
      <c r="D396" s="209" t="s">
        <v>95</v>
      </c>
      <c r="E396" s="210" t="s">
        <v>12</v>
      </c>
      <c r="F396" s="211">
        <v>1</v>
      </c>
      <c r="G396" s="313"/>
      <c r="H396" s="210" t="e">
        <f t="shared" si="37"/>
        <v>#VALUE!</v>
      </c>
      <c r="I396" s="210" t="e">
        <f t="shared" si="35"/>
        <v>#VALUE!</v>
      </c>
      <c r="J396" s="212" t="e">
        <f t="shared" si="38"/>
        <v>#VALUE!</v>
      </c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25.5" outlineLevel="1" x14ac:dyDescent="0.2">
      <c r="A397" s="207" t="s">
        <v>1084</v>
      </c>
      <c r="B397" s="207">
        <v>93660</v>
      </c>
      <c r="C397" s="208" t="s">
        <v>28</v>
      </c>
      <c r="D397" s="209" t="s">
        <v>463</v>
      </c>
      <c r="E397" s="210" t="s">
        <v>12</v>
      </c>
      <c r="F397" s="211">
        <v>1</v>
      </c>
      <c r="G397" s="313"/>
      <c r="H397" s="210" t="e">
        <f t="shared" si="37"/>
        <v>#VALUE!</v>
      </c>
      <c r="I397" s="210" t="e">
        <f t="shared" si="35"/>
        <v>#VALUE!</v>
      </c>
      <c r="J397" s="212" t="e">
        <f t="shared" si="38"/>
        <v>#VALUE!</v>
      </c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25.5" outlineLevel="1" x14ac:dyDescent="0.2">
      <c r="A398" s="207" t="s">
        <v>1085</v>
      </c>
      <c r="B398" s="207">
        <v>93661</v>
      </c>
      <c r="C398" s="208" t="s">
        <v>28</v>
      </c>
      <c r="D398" s="209" t="s">
        <v>464</v>
      </c>
      <c r="E398" s="210" t="s">
        <v>12</v>
      </c>
      <c r="F398" s="211">
        <v>42</v>
      </c>
      <c r="G398" s="313"/>
      <c r="H398" s="210" t="e">
        <f t="shared" si="37"/>
        <v>#VALUE!</v>
      </c>
      <c r="I398" s="210" t="e">
        <f t="shared" si="35"/>
        <v>#VALUE!</v>
      </c>
      <c r="J398" s="212" t="e">
        <f t="shared" si="38"/>
        <v>#VALUE!</v>
      </c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25.5" outlineLevel="1" x14ac:dyDescent="0.2">
      <c r="A399" s="207" t="s">
        <v>1086</v>
      </c>
      <c r="B399" s="207">
        <v>93662</v>
      </c>
      <c r="C399" s="208" t="s">
        <v>28</v>
      </c>
      <c r="D399" s="209" t="s">
        <v>96</v>
      </c>
      <c r="E399" s="210" t="s">
        <v>12</v>
      </c>
      <c r="F399" s="211">
        <v>5</v>
      </c>
      <c r="G399" s="313"/>
      <c r="H399" s="210" t="e">
        <f t="shared" si="37"/>
        <v>#VALUE!</v>
      </c>
      <c r="I399" s="210" t="e">
        <f t="shared" si="35"/>
        <v>#VALUE!</v>
      </c>
      <c r="J399" s="212" t="e">
        <f t="shared" si="38"/>
        <v>#VALUE!</v>
      </c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25.5" outlineLevel="1" x14ac:dyDescent="0.2">
      <c r="A400" s="207" t="s">
        <v>1087</v>
      </c>
      <c r="B400" s="254">
        <v>93664</v>
      </c>
      <c r="C400" s="213" t="s">
        <v>28</v>
      </c>
      <c r="D400" s="209" t="s">
        <v>97</v>
      </c>
      <c r="E400" s="210" t="s">
        <v>12</v>
      </c>
      <c r="F400" s="211">
        <v>6</v>
      </c>
      <c r="G400" s="313"/>
      <c r="H400" s="210" t="e">
        <f t="shared" si="37"/>
        <v>#VALUE!</v>
      </c>
      <c r="I400" s="210" t="e">
        <f t="shared" si="35"/>
        <v>#VALUE!</v>
      </c>
      <c r="J400" s="212" t="e">
        <f t="shared" si="38"/>
        <v>#VALUE!</v>
      </c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25.5" outlineLevel="1" x14ac:dyDescent="0.2">
      <c r="A401" s="207" t="s">
        <v>1088</v>
      </c>
      <c r="B401" s="254">
        <v>151324</v>
      </c>
      <c r="C401" s="213" t="s">
        <v>1127</v>
      </c>
      <c r="D401" s="209" t="s">
        <v>465</v>
      </c>
      <c r="E401" s="210" t="s">
        <v>310</v>
      </c>
      <c r="F401" s="211">
        <v>2</v>
      </c>
      <c r="G401" s="313"/>
      <c r="H401" s="210" t="e">
        <f t="shared" si="37"/>
        <v>#VALUE!</v>
      </c>
      <c r="I401" s="210" t="e">
        <f t="shared" si="35"/>
        <v>#VALUE!</v>
      </c>
      <c r="J401" s="212" t="e">
        <f t="shared" si="38"/>
        <v>#VALUE!</v>
      </c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25.5" outlineLevel="1" x14ac:dyDescent="0.2">
      <c r="A402" s="207" t="s">
        <v>1089</v>
      </c>
      <c r="B402" s="254">
        <v>10237</v>
      </c>
      <c r="C402" s="213" t="s">
        <v>145</v>
      </c>
      <c r="D402" s="209" t="s">
        <v>466</v>
      </c>
      <c r="E402" s="210" t="s">
        <v>264</v>
      </c>
      <c r="F402" s="211">
        <v>2</v>
      </c>
      <c r="G402" s="313"/>
      <c r="H402" s="210" t="e">
        <f t="shared" si="37"/>
        <v>#VALUE!</v>
      </c>
      <c r="I402" s="210" t="e">
        <f t="shared" si="35"/>
        <v>#VALUE!</v>
      </c>
      <c r="J402" s="212" t="e">
        <f t="shared" si="38"/>
        <v>#VALUE!</v>
      </c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25.5" x14ac:dyDescent="0.2">
      <c r="A403" s="207" t="s">
        <v>1090</v>
      </c>
      <c r="B403" s="254">
        <v>93668</v>
      </c>
      <c r="C403" s="213" t="s">
        <v>28</v>
      </c>
      <c r="D403" s="209" t="s">
        <v>467</v>
      </c>
      <c r="E403" s="210" t="s">
        <v>12</v>
      </c>
      <c r="F403" s="211">
        <v>4</v>
      </c>
      <c r="G403" s="313"/>
      <c r="H403" s="210" t="e">
        <f t="shared" si="37"/>
        <v>#VALUE!</v>
      </c>
      <c r="I403" s="210" t="e">
        <f t="shared" si="35"/>
        <v>#VALUE!</v>
      </c>
      <c r="J403" s="212" t="e">
        <f t="shared" si="38"/>
        <v>#VALUE!</v>
      </c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25.5" outlineLevel="1" x14ac:dyDescent="0.2">
      <c r="A404" s="207" t="s">
        <v>1091</v>
      </c>
      <c r="B404" s="207">
        <v>151334</v>
      </c>
      <c r="C404" s="208" t="s">
        <v>1127</v>
      </c>
      <c r="D404" s="209" t="s">
        <v>468</v>
      </c>
      <c r="E404" s="210" t="s">
        <v>310</v>
      </c>
      <c r="F404" s="211">
        <v>1</v>
      </c>
      <c r="G404" s="313"/>
      <c r="H404" s="210" t="e">
        <f t="shared" si="37"/>
        <v>#VALUE!</v>
      </c>
      <c r="I404" s="210" t="e">
        <f t="shared" si="35"/>
        <v>#VALUE!</v>
      </c>
      <c r="J404" s="212" t="e">
        <f t="shared" si="38"/>
        <v>#VALUE!</v>
      </c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25.5" outlineLevel="1" x14ac:dyDescent="0.2">
      <c r="A405" s="207" t="s">
        <v>1092</v>
      </c>
      <c r="B405" s="207">
        <v>93672</v>
      </c>
      <c r="C405" s="208" t="s">
        <v>28</v>
      </c>
      <c r="D405" s="209" t="s">
        <v>469</v>
      </c>
      <c r="E405" s="210" t="s">
        <v>12</v>
      </c>
      <c r="F405" s="211">
        <v>1</v>
      </c>
      <c r="G405" s="313"/>
      <c r="H405" s="210" t="e">
        <f t="shared" si="37"/>
        <v>#VALUE!</v>
      </c>
      <c r="I405" s="210" t="e">
        <f t="shared" si="35"/>
        <v>#VALUE!</v>
      </c>
      <c r="J405" s="212" t="e">
        <f t="shared" si="38"/>
        <v>#VALUE!</v>
      </c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25.5" outlineLevel="1" x14ac:dyDescent="0.2">
      <c r="A406" s="207" t="s">
        <v>1093</v>
      </c>
      <c r="B406" s="207">
        <v>101894</v>
      </c>
      <c r="C406" s="208" t="s">
        <v>28</v>
      </c>
      <c r="D406" s="209" t="s">
        <v>98</v>
      </c>
      <c r="E406" s="210" t="s">
        <v>12</v>
      </c>
      <c r="F406" s="211">
        <v>6</v>
      </c>
      <c r="G406" s="313"/>
      <c r="H406" s="210" t="e">
        <f t="shared" si="37"/>
        <v>#VALUE!</v>
      </c>
      <c r="I406" s="210" t="e">
        <f t="shared" si="35"/>
        <v>#VALUE!</v>
      </c>
      <c r="J406" s="212" t="e">
        <f t="shared" si="38"/>
        <v>#VALUE!</v>
      </c>
      <c r="K406" s="2"/>
      <c r="L406" s="2"/>
      <c r="M406" s="2"/>
      <c r="N406" s="2"/>
      <c r="O406" s="2"/>
      <c r="P406" s="2"/>
      <c r="Q406" s="2"/>
      <c r="R406" s="2"/>
      <c r="S406" s="2"/>
    </row>
    <row r="407" spans="1:19" outlineLevel="1" x14ac:dyDescent="0.2">
      <c r="A407" s="207" t="s">
        <v>1094</v>
      </c>
      <c r="B407" s="207">
        <v>64563</v>
      </c>
      <c r="C407" s="208" t="s">
        <v>152</v>
      </c>
      <c r="D407" s="209" t="s">
        <v>470</v>
      </c>
      <c r="E407" s="210" t="s">
        <v>12</v>
      </c>
      <c r="F407" s="211">
        <v>25</v>
      </c>
      <c r="G407" s="313"/>
      <c r="H407" s="210" t="e">
        <f t="shared" si="37"/>
        <v>#VALUE!</v>
      </c>
      <c r="I407" s="210" t="e">
        <f t="shared" si="35"/>
        <v>#VALUE!</v>
      </c>
      <c r="J407" s="212" t="e">
        <f t="shared" si="38"/>
        <v>#VALUE!</v>
      </c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25.5" outlineLevel="1" x14ac:dyDescent="0.2">
      <c r="A408" s="207" t="s">
        <v>1095</v>
      </c>
      <c r="B408" s="208" t="s">
        <v>622</v>
      </c>
      <c r="C408" s="208" t="s">
        <v>651</v>
      </c>
      <c r="D408" s="209" t="s">
        <v>471</v>
      </c>
      <c r="E408" s="210" t="s">
        <v>12</v>
      </c>
      <c r="F408" s="211">
        <v>8</v>
      </c>
      <c r="G408" s="313"/>
      <c r="H408" s="210" t="e">
        <f t="shared" si="37"/>
        <v>#VALUE!</v>
      </c>
      <c r="I408" s="210" t="e">
        <f t="shared" si="35"/>
        <v>#VALUE!</v>
      </c>
      <c r="J408" s="212" t="e">
        <f t="shared" si="38"/>
        <v>#VALUE!</v>
      </c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25.5" outlineLevel="1" x14ac:dyDescent="0.2">
      <c r="A409" s="207" t="s">
        <v>1096</v>
      </c>
      <c r="B409" s="207">
        <v>151350</v>
      </c>
      <c r="C409" s="208" t="s">
        <v>1127</v>
      </c>
      <c r="D409" s="209" t="s">
        <v>472</v>
      </c>
      <c r="E409" s="210" t="s">
        <v>310</v>
      </c>
      <c r="F409" s="211">
        <v>37</v>
      </c>
      <c r="G409" s="313"/>
      <c r="H409" s="210" t="e">
        <f t="shared" si="37"/>
        <v>#VALUE!</v>
      </c>
      <c r="I409" s="210" t="e">
        <f t="shared" si="35"/>
        <v>#VALUE!</v>
      </c>
      <c r="J409" s="212" t="e">
        <f t="shared" si="38"/>
        <v>#VALUE!</v>
      </c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25.5" outlineLevel="1" x14ac:dyDescent="0.2">
      <c r="A410" s="207" t="s">
        <v>1097</v>
      </c>
      <c r="B410" s="207">
        <v>151357</v>
      </c>
      <c r="C410" s="208" t="s">
        <v>1127</v>
      </c>
      <c r="D410" s="209" t="s">
        <v>473</v>
      </c>
      <c r="E410" s="210" t="s">
        <v>310</v>
      </c>
      <c r="F410" s="211">
        <v>4</v>
      </c>
      <c r="G410" s="313"/>
      <c r="H410" s="210" t="e">
        <f t="shared" si="37"/>
        <v>#VALUE!</v>
      </c>
      <c r="I410" s="210" t="e">
        <f t="shared" ref="I410:I473" si="39">ROUND(H410*F410,2)</f>
        <v>#VALUE!</v>
      </c>
      <c r="J410" s="212" t="e">
        <f t="shared" si="38"/>
        <v>#VALUE!</v>
      </c>
      <c r="K410" s="2"/>
      <c r="L410" s="2"/>
      <c r="M410" s="2"/>
      <c r="N410" s="2"/>
      <c r="O410" s="2"/>
      <c r="P410" s="2"/>
      <c r="Q410" s="2"/>
      <c r="R410" s="2"/>
      <c r="S410" s="2"/>
    </row>
    <row r="411" spans="1:19" outlineLevel="1" x14ac:dyDescent="0.2">
      <c r="A411" s="207" t="s">
        <v>1098</v>
      </c>
      <c r="B411" s="207">
        <v>62571</v>
      </c>
      <c r="C411" s="208" t="s">
        <v>152</v>
      </c>
      <c r="D411" s="209" t="s">
        <v>474</v>
      </c>
      <c r="E411" s="210" t="s">
        <v>12</v>
      </c>
      <c r="F411" s="211">
        <v>7</v>
      </c>
      <c r="G411" s="313"/>
      <c r="H411" s="210" t="e">
        <f t="shared" ref="H411:H434" si="40">ROUND(G411*(1+$F$526),2)</f>
        <v>#VALUE!</v>
      </c>
      <c r="I411" s="210" t="e">
        <f t="shared" si="39"/>
        <v>#VALUE!</v>
      </c>
      <c r="J411" s="212" t="e">
        <f t="shared" ref="J411:J434" si="41">I411/$G$525</f>
        <v>#VALUE!</v>
      </c>
      <c r="K411" s="2"/>
      <c r="L411" s="2"/>
      <c r="M411" s="2"/>
      <c r="N411" s="2"/>
      <c r="O411" s="2"/>
      <c r="P411" s="2"/>
      <c r="Q411" s="2"/>
      <c r="R411" s="2"/>
      <c r="S411" s="2"/>
    </row>
    <row r="412" spans="1:19" outlineLevel="1" x14ac:dyDescent="0.2">
      <c r="A412" s="207" t="s">
        <v>1099</v>
      </c>
      <c r="B412" s="207">
        <v>63612</v>
      </c>
      <c r="C412" s="208" t="s">
        <v>152</v>
      </c>
      <c r="D412" s="209" t="s">
        <v>475</v>
      </c>
      <c r="E412" s="210" t="s">
        <v>12</v>
      </c>
      <c r="F412" s="211">
        <v>40</v>
      </c>
      <c r="G412" s="313"/>
      <c r="H412" s="210" t="e">
        <f t="shared" si="40"/>
        <v>#VALUE!</v>
      </c>
      <c r="I412" s="210" t="e">
        <f t="shared" si="39"/>
        <v>#VALUE!</v>
      </c>
      <c r="J412" s="212" t="e">
        <f t="shared" si="41"/>
        <v>#VALUE!</v>
      </c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25.5" outlineLevel="1" x14ac:dyDescent="0.2">
      <c r="A413" s="207" t="s">
        <v>1100</v>
      </c>
      <c r="B413" s="207">
        <v>11285</v>
      </c>
      <c r="C413" s="213" t="s">
        <v>145</v>
      </c>
      <c r="D413" s="209" t="s">
        <v>476</v>
      </c>
      <c r="E413" s="210" t="s">
        <v>264</v>
      </c>
      <c r="F413" s="211">
        <v>3</v>
      </c>
      <c r="G413" s="313"/>
      <c r="H413" s="210" t="e">
        <f t="shared" si="40"/>
        <v>#VALUE!</v>
      </c>
      <c r="I413" s="210" t="e">
        <f t="shared" si="39"/>
        <v>#VALUE!</v>
      </c>
      <c r="J413" s="212" t="e">
        <f t="shared" si="41"/>
        <v>#VALUE!</v>
      </c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38.25" outlineLevel="1" x14ac:dyDescent="0.2">
      <c r="A414" s="207" t="s">
        <v>1101</v>
      </c>
      <c r="B414" s="207" t="s">
        <v>477</v>
      </c>
      <c r="C414" s="213" t="s">
        <v>250</v>
      </c>
      <c r="D414" s="209" t="s">
        <v>478</v>
      </c>
      <c r="E414" s="210" t="s">
        <v>32</v>
      </c>
      <c r="F414" s="211">
        <v>113.8</v>
      </c>
      <c r="G414" s="313"/>
      <c r="H414" s="210" t="e">
        <f t="shared" si="40"/>
        <v>#VALUE!</v>
      </c>
      <c r="I414" s="210" t="e">
        <f t="shared" si="39"/>
        <v>#VALUE!</v>
      </c>
      <c r="J414" s="212" t="e">
        <f t="shared" si="41"/>
        <v>#VALUE!</v>
      </c>
      <c r="K414" s="2"/>
      <c r="L414" s="2"/>
      <c r="M414" s="2"/>
      <c r="N414" s="2"/>
      <c r="O414" s="2"/>
      <c r="P414" s="2"/>
      <c r="Q414" s="2"/>
      <c r="R414" s="2"/>
      <c r="S414" s="2"/>
    </row>
    <row r="415" spans="1:19" outlineLevel="1" x14ac:dyDescent="0.2">
      <c r="A415" s="207" t="s">
        <v>1102</v>
      </c>
      <c r="B415" s="207">
        <v>12488</v>
      </c>
      <c r="C415" s="213" t="s">
        <v>145</v>
      </c>
      <c r="D415" s="209" t="s">
        <v>479</v>
      </c>
      <c r="E415" s="210" t="s">
        <v>264</v>
      </c>
      <c r="F415" s="211">
        <v>111</v>
      </c>
      <c r="G415" s="313"/>
      <c r="H415" s="210" t="e">
        <f t="shared" si="40"/>
        <v>#VALUE!</v>
      </c>
      <c r="I415" s="210" t="e">
        <f t="shared" si="39"/>
        <v>#VALUE!</v>
      </c>
      <c r="J415" s="212" t="e">
        <f t="shared" si="41"/>
        <v>#VALUE!</v>
      </c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25.5" outlineLevel="1" x14ac:dyDescent="0.2">
      <c r="A416" s="207" t="s">
        <v>1103</v>
      </c>
      <c r="B416" s="207" t="s">
        <v>480</v>
      </c>
      <c r="C416" s="213" t="s">
        <v>250</v>
      </c>
      <c r="D416" s="209" t="s">
        <v>481</v>
      </c>
      <c r="E416" s="210" t="s">
        <v>12</v>
      </c>
      <c r="F416" s="211">
        <v>9</v>
      </c>
      <c r="G416" s="313"/>
      <c r="H416" s="210" t="e">
        <f t="shared" si="40"/>
        <v>#VALUE!</v>
      </c>
      <c r="I416" s="210" t="e">
        <f t="shared" si="39"/>
        <v>#VALUE!</v>
      </c>
      <c r="J416" s="212" t="e">
        <f t="shared" si="41"/>
        <v>#VALUE!</v>
      </c>
      <c r="K416" s="2"/>
      <c r="L416" s="2"/>
      <c r="M416" s="2"/>
      <c r="N416" s="2"/>
      <c r="O416" s="2"/>
      <c r="P416" s="2"/>
      <c r="Q416" s="2"/>
      <c r="R416" s="2"/>
      <c r="S416" s="2"/>
    </row>
    <row r="417" spans="1:19" outlineLevel="1" x14ac:dyDescent="0.2">
      <c r="A417" s="207" t="s">
        <v>1104</v>
      </c>
      <c r="B417" s="207">
        <v>63617</v>
      </c>
      <c r="C417" s="213" t="s">
        <v>152</v>
      </c>
      <c r="D417" s="209" t="s">
        <v>482</v>
      </c>
      <c r="E417" s="210" t="s">
        <v>12</v>
      </c>
      <c r="F417" s="211">
        <v>98</v>
      </c>
      <c r="G417" s="313"/>
      <c r="H417" s="210" t="e">
        <f t="shared" si="40"/>
        <v>#VALUE!</v>
      </c>
      <c r="I417" s="210" t="e">
        <f t="shared" si="39"/>
        <v>#VALUE!</v>
      </c>
      <c r="J417" s="212" t="e">
        <f t="shared" si="41"/>
        <v>#VALUE!</v>
      </c>
      <c r="K417" s="2"/>
      <c r="L417" s="2"/>
      <c r="M417" s="2"/>
      <c r="N417" s="2"/>
      <c r="O417" s="2"/>
      <c r="P417" s="2"/>
      <c r="Q417" s="2"/>
      <c r="R417" s="2"/>
      <c r="S417" s="2"/>
    </row>
    <row r="418" spans="1:19" outlineLevel="1" x14ac:dyDescent="0.2">
      <c r="A418" s="207" t="s">
        <v>1105</v>
      </c>
      <c r="B418" s="207">
        <v>12535</v>
      </c>
      <c r="C418" s="213" t="s">
        <v>145</v>
      </c>
      <c r="D418" s="209" t="s">
        <v>483</v>
      </c>
      <c r="E418" s="210" t="s">
        <v>264</v>
      </c>
      <c r="F418" s="211">
        <v>2</v>
      </c>
      <c r="G418" s="313"/>
      <c r="H418" s="210" t="e">
        <f t="shared" si="40"/>
        <v>#VALUE!</v>
      </c>
      <c r="I418" s="210" t="e">
        <f t="shared" si="39"/>
        <v>#VALUE!</v>
      </c>
      <c r="J418" s="212" t="e">
        <f t="shared" si="41"/>
        <v>#VALUE!</v>
      </c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38.25" outlineLevel="1" x14ac:dyDescent="0.2">
      <c r="A419" s="207" t="s">
        <v>1106</v>
      </c>
      <c r="B419" s="207">
        <v>91837</v>
      </c>
      <c r="C419" s="213" t="s">
        <v>28</v>
      </c>
      <c r="D419" s="209" t="s">
        <v>484</v>
      </c>
      <c r="E419" s="210" t="s">
        <v>32</v>
      </c>
      <c r="F419" s="211">
        <v>20.8</v>
      </c>
      <c r="G419" s="313"/>
      <c r="H419" s="210" t="e">
        <f t="shared" si="40"/>
        <v>#VALUE!</v>
      </c>
      <c r="I419" s="210" t="e">
        <f t="shared" si="39"/>
        <v>#VALUE!</v>
      </c>
      <c r="J419" s="212" t="e">
        <f t="shared" si="41"/>
        <v>#VALUE!</v>
      </c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38.25" outlineLevel="1" x14ac:dyDescent="0.2">
      <c r="A420" s="207" t="s">
        <v>1107</v>
      </c>
      <c r="B420" s="207">
        <v>91835</v>
      </c>
      <c r="C420" s="208" t="s">
        <v>28</v>
      </c>
      <c r="D420" s="209" t="s">
        <v>485</v>
      </c>
      <c r="E420" s="210" t="s">
        <v>32</v>
      </c>
      <c r="F420" s="211">
        <v>1282.2</v>
      </c>
      <c r="G420" s="313"/>
      <c r="H420" s="210" t="e">
        <f t="shared" si="40"/>
        <v>#VALUE!</v>
      </c>
      <c r="I420" s="210" t="e">
        <f t="shared" si="39"/>
        <v>#VALUE!</v>
      </c>
      <c r="J420" s="212" t="e">
        <f t="shared" si="41"/>
        <v>#VALUE!</v>
      </c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38.25" outlineLevel="1" x14ac:dyDescent="0.2">
      <c r="A421" s="207" t="s">
        <v>1108</v>
      </c>
      <c r="B421" s="207">
        <v>93008</v>
      </c>
      <c r="C421" s="208" t="s">
        <v>28</v>
      </c>
      <c r="D421" s="209" t="s">
        <v>99</v>
      </c>
      <c r="E421" s="210" t="s">
        <v>32</v>
      </c>
      <c r="F421" s="211">
        <v>32.700000000000003</v>
      </c>
      <c r="G421" s="313"/>
      <c r="H421" s="210" t="e">
        <f t="shared" si="40"/>
        <v>#VALUE!</v>
      </c>
      <c r="I421" s="210" t="e">
        <f t="shared" si="39"/>
        <v>#VALUE!</v>
      </c>
      <c r="J421" s="212" t="e">
        <f t="shared" si="41"/>
        <v>#VALUE!</v>
      </c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25.5" outlineLevel="1" x14ac:dyDescent="0.2">
      <c r="A422" s="207" t="s">
        <v>1109</v>
      </c>
      <c r="B422" s="207">
        <v>91865</v>
      </c>
      <c r="C422" s="208" t="s">
        <v>28</v>
      </c>
      <c r="D422" s="209" t="s">
        <v>111</v>
      </c>
      <c r="E422" s="210" t="s">
        <v>32</v>
      </c>
      <c r="F422" s="211">
        <v>357.5</v>
      </c>
      <c r="G422" s="313"/>
      <c r="H422" s="210" t="e">
        <f t="shared" si="40"/>
        <v>#VALUE!</v>
      </c>
      <c r="I422" s="210" t="e">
        <f t="shared" si="39"/>
        <v>#VALUE!</v>
      </c>
      <c r="J422" s="212" t="e">
        <f t="shared" si="41"/>
        <v>#VALUE!</v>
      </c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38.25" outlineLevel="1" x14ac:dyDescent="0.2">
      <c r="A423" s="207" t="s">
        <v>1110</v>
      </c>
      <c r="B423" s="207">
        <v>93009</v>
      </c>
      <c r="C423" s="208" t="s">
        <v>28</v>
      </c>
      <c r="D423" s="209" t="s">
        <v>100</v>
      </c>
      <c r="E423" s="210" t="s">
        <v>32</v>
      </c>
      <c r="F423" s="211">
        <v>47.1</v>
      </c>
      <c r="G423" s="313"/>
      <c r="H423" s="210" t="e">
        <f t="shared" si="40"/>
        <v>#VALUE!</v>
      </c>
      <c r="I423" s="210" t="e">
        <f t="shared" si="39"/>
        <v>#VALUE!</v>
      </c>
      <c r="J423" s="212" t="e">
        <f t="shared" si="41"/>
        <v>#VALUE!</v>
      </c>
      <c r="K423" s="2"/>
      <c r="L423" s="2"/>
      <c r="M423" s="2"/>
      <c r="N423" s="2"/>
      <c r="O423" s="2"/>
      <c r="P423" s="2"/>
      <c r="Q423" s="2"/>
      <c r="R423" s="2"/>
      <c r="S423" s="2"/>
    </row>
    <row r="424" spans="1:19" outlineLevel="1" x14ac:dyDescent="0.2">
      <c r="A424" s="207" t="s">
        <v>1111</v>
      </c>
      <c r="B424" s="208" t="s">
        <v>623</v>
      </c>
      <c r="C424" s="208" t="s">
        <v>651</v>
      </c>
      <c r="D424" s="209" t="s">
        <v>486</v>
      </c>
      <c r="E424" s="210" t="s">
        <v>32</v>
      </c>
      <c r="F424" s="211">
        <v>1</v>
      </c>
      <c r="G424" s="313"/>
      <c r="H424" s="210" t="e">
        <f t="shared" si="40"/>
        <v>#VALUE!</v>
      </c>
      <c r="I424" s="210" t="e">
        <f t="shared" si="39"/>
        <v>#VALUE!</v>
      </c>
      <c r="J424" s="212" t="e">
        <f t="shared" si="41"/>
        <v>#VALUE!</v>
      </c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25.5" outlineLevel="1" x14ac:dyDescent="0.2">
      <c r="A425" s="207" t="s">
        <v>1112</v>
      </c>
      <c r="B425" s="207">
        <v>11867</v>
      </c>
      <c r="C425" s="213" t="s">
        <v>145</v>
      </c>
      <c r="D425" s="209" t="s">
        <v>487</v>
      </c>
      <c r="E425" s="210" t="s">
        <v>264</v>
      </c>
      <c r="F425" s="211">
        <v>1</v>
      </c>
      <c r="G425" s="313"/>
      <c r="H425" s="210" t="e">
        <f t="shared" si="40"/>
        <v>#VALUE!</v>
      </c>
      <c r="I425" s="210" t="e">
        <f t="shared" si="39"/>
        <v>#VALUE!</v>
      </c>
      <c r="J425" s="212" t="e">
        <f t="shared" si="41"/>
        <v>#VALUE!</v>
      </c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38.25" outlineLevel="1" x14ac:dyDescent="0.2">
      <c r="A426" s="207" t="s">
        <v>1113</v>
      </c>
      <c r="B426" s="208" t="s">
        <v>597</v>
      </c>
      <c r="C426" s="213" t="s">
        <v>651</v>
      </c>
      <c r="D426" s="209" t="s">
        <v>488</v>
      </c>
      <c r="E426" s="210" t="s">
        <v>12</v>
      </c>
      <c r="F426" s="211">
        <v>40</v>
      </c>
      <c r="G426" s="313"/>
      <c r="H426" s="210" t="e">
        <f t="shared" si="40"/>
        <v>#VALUE!</v>
      </c>
      <c r="I426" s="210" t="e">
        <f t="shared" si="39"/>
        <v>#VALUE!</v>
      </c>
      <c r="J426" s="212" t="e">
        <f t="shared" si="41"/>
        <v>#VALUE!</v>
      </c>
      <c r="K426" s="2"/>
      <c r="L426" s="2"/>
      <c r="M426" s="2"/>
      <c r="N426" s="2"/>
      <c r="O426" s="2"/>
      <c r="P426" s="2"/>
      <c r="Q426" s="2"/>
      <c r="R426" s="2"/>
      <c r="S426" s="2"/>
    </row>
    <row r="427" spans="1:19" outlineLevel="1" x14ac:dyDescent="0.2">
      <c r="A427" s="207" t="s">
        <v>1114</v>
      </c>
      <c r="B427" s="207">
        <v>8662</v>
      </c>
      <c r="C427" s="213" t="s">
        <v>145</v>
      </c>
      <c r="D427" s="209" t="s">
        <v>489</v>
      </c>
      <c r="E427" s="210" t="s">
        <v>264</v>
      </c>
      <c r="F427" s="211">
        <v>149</v>
      </c>
      <c r="G427" s="313"/>
      <c r="H427" s="210" t="e">
        <f t="shared" si="40"/>
        <v>#VALUE!</v>
      </c>
      <c r="I427" s="210" t="e">
        <f t="shared" si="39"/>
        <v>#VALUE!</v>
      </c>
      <c r="J427" s="212" t="e">
        <f t="shared" si="41"/>
        <v>#VALUE!</v>
      </c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25.5" outlineLevel="1" x14ac:dyDescent="0.2">
      <c r="A428" s="207" t="s">
        <v>1115</v>
      </c>
      <c r="B428" s="207">
        <v>101538</v>
      </c>
      <c r="C428" s="213" t="s">
        <v>28</v>
      </c>
      <c r="D428" s="209" t="s">
        <v>490</v>
      </c>
      <c r="E428" s="210" t="s">
        <v>12</v>
      </c>
      <c r="F428" s="211">
        <v>2</v>
      </c>
      <c r="G428" s="313"/>
      <c r="H428" s="210" t="e">
        <f t="shared" si="40"/>
        <v>#VALUE!</v>
      </c>
      <c r="I428" s="210" t="e">
        <f t="shared" si="39"/>
        <v>#VALUE!</v>
      </c>
      <c r="J428" s="212" t="e">
        <f t="shared" si="41"/>
        <v>#VALUE!</v>
      </c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25.5" outlineLevel="1" x14ac:dyDescent="0.2">
      <c r="A429" s="207" t="s">
        <v>1116</v>
      </c>
      <c r="B429" s="207">
        <v>97361</v>
      </c>
      <c r="C429" s="213" t="s">
        <v>28</v>
      </c>
      <c r="D429" s="209" t="s">
        <v>491</v>
      </c>
      <c r="E429" s="210" t="s">
        <v>12</v>
      </c>
      <c r="F429" s="211">
        <v>1</v>
      </c>
      <c r="G429" s="313"/>
      <c r="H429" s="210" t="e">
        <f t="shared" si="40"/>
        <v>#VALUE!</v>
      </c>
      <c r="I429" s="210" t="e">
        <f t="shared" si="39"/>
        <v>#VALUE!</v>
      </c>
      <c r="J429" s="212" t="e">
        <f t="shared" si="41"/>
        <v>#VALUE!</v>
      </c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25.5" outlineLevel="1" x14ac:dyDescent="0.2">
      <c r="A430" s="207" t="s">
        <v>1117</v>
      </c>
      <c r="B430" s="207">
        <v>12226</v>
      </c>
      <c r="C430" s="213" t="s">
        <v>145</v>
      </c>
      <c r="D430" s="209" t="s">
        <v>492</v>
      </c>
      <c r="E430" s="210" t="s">
        <v>264</v>
      </c>
      <c r="F430" s="211">
        <v>1</v>
      </c>
      <c r="G430" s="313"/>
      <c r="H430" s="210" t="e">
        <f t="shared" si="40"/>
        <v>#VALUE!</v>
      </c>
      <c r="I430" s="210" t="e">
        <f t="shared" si="39"/>
        <v>#VALUE!</v>
      </c>
      <c r="J430" s="212" t="e">
        <f t="shared" si="41"/>
        <v>#VALUE!</v>
      </c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25.5" outlineLevel="1" x14ac:dyDescent="0.2">
      <c r="A431" s="207" t="s">
        <v>1118</v>
      </c>
      <c r="B431" s="207">
        <v>12228</v>
      </c>
      <c r="C431" s="213" t="s">
        <v>145</v>
      </c>
      <c r="D431" s="209" t="s">
        <v>493</v>
      </c>
      <c r="E431" s="210" t="s">
        <v>264</v>
      </c>
      <c r="F431" s="211">
        <v>2</v>
      </c>
      <c r="G431" s="313"/>
      <c r="H431" s="210" t="e">
        <f t="shared" si="40"/>
        <v>#VALUE!</v>
      </c>
      <c r="I431" s="210" t="e">
        <f t="shared" si="39"/>
        <v>#VALUE!</v>
      </c>
      <c r="J431" s="212" t="e">
        <f t="shared" si="41"/>
        <v>#VALUE!</v>
      </c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38.25" outlineLevel="1" x14ac:dyDescent="0.2">
      <c r="A432" s="207" t="s">
        <v>1119</v>
      </c>
      <c r="B432" s="207">
        <v>101879</v>
      </c>
      <c r="C432" s="213" t="s">
        <v>28</v>
      </c>
      <c r="D432" s="209" t="s">
        <v>92</v>
      </c>
      <c r="E432" s="210" t="s">
        <v>12</v>
      </c>
      <c r="F432" s="211">
        <v>1</v>
      </c>
      <c r="G432" s="313"/>
      <c r="H432" s="210" t="e">
        <f t="shared" si="40"/>
        <v>#VALUE!</v>
      </c>
      <c r="I432" s="210" t="e">
        <f t="shared" si="39"/>
        <v>#VALUE!</v>
      </c>
      <c r="J432" s="212" t="e">
        <f t="shared" si="41"/>
        <v>#VALUE!</v>
      </c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38.25" outlineLevel="1" x14ac:dyDescent="0.2">
      <c r="A433" s="207" t="s">
        <v>1120</v>
      </c>
      <c r="B433" s="207">
        <v>101880</v>
      </c>
      <c r="C433" s="213" t="s">
        <v>28</v>
      </c>
      <c r="D433" s="209" t="s">
        <v>494</v>
      </c>
      <c r="E433" s="210" t="s">
        <v>12</v>
      </c>
      <c r="F433" s="211">
        <v>2</v>
      </c>
      <c r="G433" s="313"/>
      <c r="H433" s="210" t="e">
        <f t="shared" si="40"/>
        <v>#VALUE!</v>
      </c>
      <c r="I433" s="210" t="e">
        <f t="shared" si="39"/>
        <v>#VALUE!</v>
      </c>
      <c r="J433" s="212" t="e">
        <f t="shared" si="41"/>
        <v>#VALUE!</v>
      </c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38.25" outlineLevel="1" x14ac:dyDescent="0.2">
      <c r="A434" s="207" t="s">
        <v>1121</v>
      </c>
      <c r="B434" s="214">
        <v>101881</v>
      </c>
      <c r="C434" s="215" t="s">
        <v>28</v>
      </c>
      <c r="D434" s="216" t="s">
        <v>495</v>
      </c>
      <c r="E434" s="217" t="s">
        <v>12</v>
      </c>
      <c r="F434" s="218">
        <v>2</v>
      </c>
      <c r="G434" s="314"/>
      <c r="H434" s="217" t="e">
        <f t="shared" si="40"/>
        <v>#VALUE!</v>
      </c>
      <c r="I434" s="217" t="e">
        <f t="shared" si="39"/>
        <v>#VALUE!</v>
      </c>
      <c r="J434" s="219" t="e">
        <f t="shared" si="41"/>
        <v>#VALUE!</v>
      </c>
      <c r="K434" s="2"/>
      <c r="L434" s="2"/>
      <c r="M434" s="2"/>
      <c r="N434" s="2"/>
      <c r="O434" s="2"/>
      <c r="P434" s="2"/>
      <c r="Q434" s="2"/>
      <c r="R434" s="2"/>
      <c r="S434" s="2"/>
    </row>
    <row r="435" spans="1:19" outlineLevel="1" x14ac:dyDescent="0.2">
      <c r="A435" s="200" t="s">
        <v>723</v>
      </c>
      <c r="B435" s="201"/>
      <c r="C435" s="202"/>
      <c r="D435" s="203" t="s">
        <v>496</v>
      </c>
      <c r="E435" s="204" t="e">
        <f>SUM(I436:I443)</f>
        <v>#VALUE!</v>
      </c>
      <c r="F435" s="205"/>
      <c r="G435" s="205"/>
      <c r="H435" s="205"/>
      <c r="I435" s="201"/>
      <c r="J435" s="206" t="e">
        <f>E435/$G$525</f>
        <v>#VALUE!</v>
      </c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25.5" outlineLevel="1" x14ac:dyDescent="0.2">
      <c r="A436" s="207" t="s">
        <v>724</v>
      </c>
      <c r="B436" s="207">
        <v>97607</v>
      </c>
      <c r="C436" s="208" t="s">
        <v>28</v>
      </c>
      <c r="D436" s="209" t="s">
        <v>119</v>
      </c>
      <c r="E436" s="210" t="s">
        <v>12</v>
      </c>
      <c r="F436" s="211">
        <v>15</v>
      </c>
      <c r="G436" s="313"/>
      <c r="H436" s="210" t="e">
        <f t="shared" ref="H436:H443" si="42">ROUND(G436*(1+$F$526),2)</f>
        <v>#VALUE!</v>
      </c>
      <c r="I436" s="210" t="e">
        <f t="shared" si="39"/>
        <v>#VALUE!</v>
      </c>
      <c r="J436" s="212" t="e">
        <f t="shared" ref="J436:J443" si="43">I436/$G$525</f>
        <v>#VALUE!</v>
      </c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25.5" outlineLevel="1" x14ac:dyDescent="0.2">
      <c r="A437" s="207" t="s">
        <v>725</v>
      </c>
      <c r="B437" s="208" t="s">
        <v>624</v>
      </c>
      <c r="C437" s="208" t="s">
        <v>651</v>
      </c>
      <c r="D437" s="209" t="s">
        <v>497</v>
      </c>
      <c r="E437" s="210" t="s">
        <v>12</v>
      </c>
      <c r="F437" s="211">
        <v>33</v>
      </c>
      <c r="G437" s="313"/>
      <c r="H437" s="210" t="e">
        <f t="shared" si="42"/>
        <v>#VALUE!</v>
      </c>
      <c r="I437" s="210" t="e">
        <f t="shared" si="39"/>
        <v>#VALUE!</v>
      </c>
      <c r="J437" s="212" t="e">
        <f t="shared" si="43"/>
        <v>#VALUE!</v>
      </c>
      <c r="K437" s="2"/>
      <c r="L437" s="2"/>
      <c r="M437" s="2"/>
      <c r="N437" s="2"/>
      <c r="O437" s="2"/>
      <c r="P437" s="2"/>
      <c r="Q437" s="2"/>
      <c r="R437" s="2"/>
      <c r="S437" s="2"/>
    </row>
    <row r="438" spans="1:19" outlineLevel="1" x14ac:dyDescent="0.2">
      <c r="A438" s="207" t="s">
        <v>726</v>
      </c>
      <c r="B438" s="207">
        <v>60121</v>
      </c>
      <c r="C438" s="208" t="s">
        <v>152</v>
      </c>
      <c r="D438" s="209" t="s">
        <v>498</v>
      </c>
      <c r="E438" s="210" t="s">
        <v>12</v>
      </c>
      <c r="F438" s="211">
        <v>17</v>
      </c>
      <c r="G438" s="313"/>
      <c r="H438" s="210" t="e">
        <f t="shared" si="42"/>
        <v>#VALUE!</v>
      </c>
      <c r="I438" s="210" t="e">
        <f t="shared" si="39"/>
        <v>#VALUE!</v>
      </c>
      <c r="J438" s="212" t="e">
        <f t="shared" si="43"/>
        <v>#VALUE!</v>
      </c>
      <c r="K438" s="2"/>
      <c r="L438" s="2"/>
      <c r="M438" s="2"/>
      <c r="N438" s="2"/>
      <c r="O438" s="2"/>
      <c r="P438" s="2"/>
      <c r="Q438" s="2"/>
      <c r="R438" s="2"/>
      <c r="S438" s="2"/>
    </row>
    <row r="439" spans="1:19" outlineLevel="1" x14ac:dyDescent="0.2">
      <c r="A439" s="207" t="s">
        <v>727</v>
      </c>
      <c r="B439" s="207">
        <v>13158</v>
      </c>
      <c r="C439" s="213" t="s">
        <v>145</v>
      </c>
      <c r="D439" s="209" t="s">
        <v>499</v>
      </c>
      <c r="E439" s="210" t="s">
        <v>264</v>
      </c>
      <c r="F439" s="211">
        <v>91</v>
      </c>
      <c r="G439" s="313"/>
      <c r="H439" s="210" t="e">
        <f t="shared" si="42"/>
        <v>#VALUE!</v>
      </c>
      <c r="I439" s="210" t="e">
        <f t="shared" si="39"/>
        <v>#VALUE!</v>
      </c>
      <c r="J439" s="212" t="e">
        <f t="shared" si="43"/>
        <v>#VALUE!</v>
      </c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25.5" outlineLevel="1" x14ac:dyDescent="0.2">
      <c r="A440" s="207" t="s">
        <v>728</v>
      </c>
      <c r="B440" s="207">
        <v>97607</v>
      </c>
      <c r="C440" s="213" t="s">
        <v>28</v>
      </c>
      <c r="D440" s="209" t="s">
        <v>119</v>
      </c>
      <c r="E440" s="210" t="s">
        <v>12</v>
      </c>
      <c r="F440" s="211">
        <v>27</v>
      </c>
      <c r="G440" s="313"/>
      <c r="H440" s="210" t="e">
        <f t="shared" si="42"/>
        <v>#VALUE!</v>
      </c>
      <c r="I440" s="210" t="e">
        <f t="shared" si="39"/>
        <v>#VALUE!</v>
      </c>
      <c r="J440" s="212" t="e">
        <f t="shared" si="43"/>
        <v>#VALUE!</v>
      </c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25.5" outlineLevel="1" x14ac:dyDescent="0.2">
      <c r="A441" s="207" t="s">
        <v>729</v>
      </c>
      <c r="B441" s="208" t="s">
        <v>625</v>
      </c>
      <c r="C441" s="213" t="s">
        <v>651</v>
      </c>
      <c r="D441" s="209" t="s">
        <v>500</v>
      </c>
      <c r="E441" s="210" t="s">
        <v>12</v>
      </c>
      <c r="F441" s="211">
        <v>8</v>
      </c>
      <c r="G441" s="313"/>
      <c r="H441" s="210" t="e">
        <f t="shared" si="42"/>
        <v>#VALUE!</v>
      </c>
      <c r="I441" s="210" t="e">
        <f t="shared" si="39"/>
        <v>#VALUE!</v>
      </c>
      <c r="J441" s="212" t="e">
        <f t="shared" si="43"/>
        <v>#VALUE!</v>
      </c>
      <c r="K441" s="2"/>
      <c r="L441" s="2"/>
      <c r="M441" s="2"/>
      <c r="N441" s="2"/>
      <c r="O441" s="2"/>
      <c r="P441" s="2"/>
      <c r="Q441" s="2"/>
      <c r="R441" s="2"/>
      <c r="S441" s="2"/>
    </row>
    <row r="442" spans="1:19" outlineLevel="1" x14ac:dyDescent="0.2">
      <c r="A442" s="207" t="s">
        <v>730</v>
      </c>
      <c r="B442" s="207">
        <v>60680</v>
      </c>
      <c r="C442" s="213" t="s">
        <v>152</v>
      </c>
      <c r="D442" s="209" t="s">
        <v>501</v>
      </c>
      <c r="E442" s="210" t="s">
        <v>12</v>
      </c>
      <c r="F442" s="211">
        <v>39</v>
      </c>
      <c r="G442" s="313"/>
      <c r="H442" s="210" t="e">
        <f t="shared" si="42"/>
        <v>#VALUE!</v>
      </c>
      <c r="I442" s="210" t="e">
        <f t="shared" si="39"/>
        <v>#VALUE!</v>
      </c>
      <c r="J442" s="212" t="e">
        <f t="shared" si="43"/>
        <v>#VALUE!</v>
      </c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38.25" outlineLevel="1" x14ac:dyDescent="0.2">
      <c r="A443" s="220" t="s">
        <v>1122</v>
      </c>
      <c r="B443" s="215" t="s">
        <v>597</v>
      </c>
      <c r="C443" s="245" t="s">
        <v>651</v>
      </c>
      <c r="D443" s="216" t="s">
        <v>488</v>
      </c>
      <c r="E443" s="217" t="s">
        <v>12</v>
      </c>
      <c r="F443" s="218">
        <v>2</v>
      </c>
      <c r="G443" s="314"/>
      <c r="H443" s="223" t="e">
        <f t="shared" si="42"/>
        <v>#VALUE!</v>
      </c>
      <c r="I443" s="217" t="e">
        <f t="shared" si="39"/>
        <v>#VALUE!</v>
      </c>
      <c r="J443" s="219" t="e">
        <f t="shared" si="43"/>
        <v>#VALUE!</v>
      </c>
      <c r="K443" s="2"/>
      <c r="L443" s="2"/>
      <c r="M443" s="2"/>
      <c r="N443" s="2"/>
      <c r="O443" s="2"/>
      <c r="P443" s="2"/>
      <c r="Q443" s="2"/>
      <c r="R443" s="2"/>
      <c r="S443" s="2"/>
    </row>
    <row r="444" spans="1:19" outlineLevel="1" x14ac:dyDescent="0.2">
      <c r="A444" s="246" t="s">
        <v>731</v>
      </c>
      <c r="B444" s="201"/>
      <c r="C444" s="202"/>
      <c r="D444" s="203" t="s">
        <v>502</v>
      </c>
      <c r="E444" s="204" t="e">
        <f>SUM(I445:I455)</f>
        <v>#VALUE!</v>
      </c>
      <c r="F444" s="205"/>
      <c r="G444" s="205"/>
      <c r="H444" s="241"/>
      <c r="I444" s="201"/>
      <c r="J444" s="206" t="e">
        <f>E444/$G$525</f>
        <v>#VALUE!</v>
      </c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25.5" outlineLevel="1" x14ac:dyDescent="0.2">
      <c r="A445" s="207" t="s">
        <v>732</v>
      </c>
      <c r="B445" s="207">
        <v>11273</v>
      </c>
      <c r="C445" s="213" t="s">
        <v>145</v>
      </c>
      <c r="D445" s="209" t="s">
        <v>503</v>
      </c>
      <c r="E445" s="210" t="s">
        <v>264</v>
      </c>
      <c r="F445" s="211">
        <v>1</v>
      </c>
      <c r="G445" s="313"/>
      <c r="H445" s="210" t="e">
        <f t="shared" ref="H445:H455" si="44">ROUND(G445*(1+$F$526),2)</f>
        <v>#VALUE!</v>
      </c>
      <c r="I445" s="210" t="e">
        <f t="shared" si="39"/>
        <v>#VALUE!</v>
      </c>
      <c r="J445" s="212" t="e">
        <f t="shared" ref="J445:J455" si="45">I445/$G$525</f>
        <v>#VALUE!</v>
      </c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25.5" outlineLevel="1" x14ac:dyDescent="0.2">
      <c r="A446" s="207" t="s">
        <v>733</v>
      </c>
      <c r="B446" s="207">
        <v>101801</v>
      </c>
      <c r="C446" s="213" t="s">
        <v>28</v>
      </c>
      <c r="D446" s="209" t="s">
        <v>504</v>
      </c>
      <c r="E446" s="210" t="s">
        <v>12</v>
      </c>
      <c r="F446" s="211">
        <v>15</v>
      </c>
      <c r="G446" s="313"/>
      <c r="H446" s="210" t="e">
        <f t="shared" si="44"/>
        <v>#VALUE!</v>
      </c>
      <c r="I446" s="210" t="e">
        <f t="shared" si="39"/>
        <v>#VALUE!</v>
      </c>
      <c r="J446" s="212" t="e">
        <f t="shared" si="45"/>
        <v>#VALUE!</v>
      </c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25.5" outlineLevel="1" x14ac:dyDescent="0.2">
      <c r="A447" s="207" t="s">
        <v>734</v>
      </c>
      <c r="B447" s="207">
        <v>98111</v>
      </c>
      <c r="C447" s="208" t="s">
        <v>28</v>
      </c>
      <c r="D447" s="209" t="s">
        <v>115</v>
      </c>
      <c r="E447" s="210" t="s">
        <v>12</v>
      </c>
      <c r="F447" s="211">
        <v>17</v>
      </c>
      <c r="G447" s="313"/>
      <c r="H447" s="210" t="e">
        <f t="shared" si="44"/>
        <v>#VALUE!</v>
      </c>
      <c r="I447" s="210" t="e">
        <f t="shared" si="39"/>
        <v>#VALUE!</v>
      </c>
      <c r="J447" s="212" t="e">
        <f t="shared" si="45"/>
        <v>#VALUE!</v>
      </c>
      <c r="K447" s="2"/>
      <c r="L447" s="2"/>
      <c r="M447" s="2"/>
      <c r="N447" s="2"/>
      <c r="O447" s="2"/>
      <c r="P447" s="2"/>
      <c r="Q447" s="2"/>
      <c r="R447" s="2"/>
      <c r="S447" s="2"/>
    </row>
    <row r="448" spans="1:19" outlineLevel="1" x14ac:dyDescent="0.2">
      <c r="A448" s="207" t="s">
        <v>735</v>
      </c>
      <c r="B448" s="207">
        <v>78054</v>
      </c>
      <c r="C448" s="208" t="s">
        <v>152</v>
      </c>
      <c r="D448" s="209" t="s">
        <v>505</v>
      </c>
      <c r="E448" s="210" t="s">
        <v>12</v>
      </c>
      <c r="F448" s="211">
        <v>15</v>
      </c>
      <c r="G448" s="313"/>
      <c r="H448" s="210" t="e">
        <f t="shared" si="44"/>
        <v>#VALUE!</v>
      </c>
      <c r="I448" s="210" t="e">
        <f t="shared" si="39"/>
        <v>#VALUE!</v>
      </c>
      <c r="J448" s="212" t="e">
        <f t="shared" si="45"/>
        <v>#VALUE!</v>
      </c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25.5" outlineLevel="1" x14ac:dyDescent="0.2">
      <c r="A449" s="207" t="s">
        <v>736</v>
      </c>
      <c r="B449" s="207">
        <v>96989</v>
      </c>
      <c r="C449" s="208" t="s">
        <v>28</v>
      </c>
      <c r="D449" s="209" t="s">
        <v>112</v>
      </c>
      <c r="E449" s="210" t="s">
        <v>12</v>
      </c>
      <c r="F449" s="211">
        <v>1</v>
      </c>
      <c r="G449" s="313"/>
      <c r="H449" s="210" t="e">
        <f t="shared" si="44"/>
        <v>#VALUE!</v>
      </c>
      <c r="I449" s="210" t="e">
        <f t="shared" si="39"/>
        <v>#VALUE!</v>
      </c>
      <c r="J449" s="212" t="e">
        <f t="shared" si="45"/>
        <v>#VALUE!</v>
      </c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25.5" outlineLevel="1" x14ac:dyDescent="0.2">
      <c r="A450" s="207" t="s">
        <v>737</v>
      </c>
      <c r="B450" s="207">
        <v>96988</v>
      </c>
      <c r="C450" s="208" t="s">
        <v>28</v>
      </c>
      <c r="D450" s="209" t="s">
        <v>506</v>
      </c>
      <c r="E450" s="210" t="s">
        <v>12</v>
      </c>
      <c r="F450" s="211">
        <v>1</v>
      </c>
      <c r="G450" s="313"/>
      <c r="H450" s="210" t="e">
        <f t="shared" si="44"/>
        <v>#VALUE!</v>
      </c>
      <c r="I450" s="210" t="e">
        <f t="shared" si="39"/>
        <v>#VALUE!</v>
      </c>
      <c r="J450" s="212" t="e">
        <f t="shared" si="45"/>
        <v>#VALUE!</v>
      </c>
      <c r="K450" s="2"/>
      <c r="L450" s="2"/>
      <c r="M450" s="2"/>
      <c r="N450" s="2"/>
      <c r="O450" s="2"/>
      <c r="P450" s="2"/>
      <c r="Q450" s="2"/>
      <c r="R450" s="2"/>
      <c r="S450" s="2"/>
    </row>
    <row r="451" spans="1:19" outlineLevel="1" x14ac:dyDescent="0.2">
      <c r="A451" s="207" t="s">
        <v>738</v>
      </c>
      <c r="B451" s="207">
        <v>104746</v>
      </c>
      <c r="C451" s="208" t="s">
        <v>28</v>
      </c>
      <c r="D451" s="209" t="s">
        <v>507</v>
      </c>
      <c r="E451" s="210" t="s">
        <v>12</v>
      </c>
      <c r="F451" s="211">
        <v>40</v>
      </c>
      <c r="G451" s="313"/>
      <c r="H451" s="210" t="e">
        <f t="shared" si="44"/>
        <v>#VALUE!</v>
      </c>
      <c r="I451" s="210" t="e">
        <f t="shared" si="39"/>
        <v>#VALUE!</v>
      </c>
      <c r="J451" s="212" t="e">
        <f t="shared" si="45"/>
        <v>#VALUE!</v>
      </c>
      <c r="K451" s="2"/>
      <c r="L451" s="2"/>
      <c r="M451" s="2"/>
      <c r="N451" s="2"/>
      <c r="O451" s="2"/>
      <c r="P451" s="2"/>
      <c r="Q451" s="2"/>
      <c r="R451" s="2"/>
      <c r="S451" s="2"/>
    </row>
    <row r="452" spans="1:19" outlineLevel="1" x14ac:dyDescent="0.2">
      <c r="A452" s="207" t="s">
        <v>739</v>
      </c>
      <c r="B452" s="207">
        <v>78206</v>
      </c>
      <c r="C452" s="208" t="s">
        <v>152</v>
      </c>
      <c r="D452" s="209" t="s">
        <v>508</v>
      </c>
      <c r="E452" s="210" t="s">
        <v>32</v>
      </c>
      <c r="F452" s="211">
        <v>371.6</v>
      </c>
      <c r="G452" s="313"/>
      <c r="H452" s="210" t="e">
        <f t="shared" si="44"/>
        <v>#VALUE!</v>
      </c>
      <c r="I452" s="210" t="e">
        <f t="shared" si="39"/>
        <v>#VALUE!</v>
      </c>
      <c r="J452" s="212" t="e">
        <f t="shared" si="45"/>
        <v>#VALUE!</v>
      </c>
      <c r="K452" s="2"/>
      <c r="L452" s="2"/>
      <c r="M452" s="2"/>
      <c r="N452" s="2"/>
      <c r="O452" s="2"/>
      <c r="P452" s="2"/>
      <c r="Q452" s="2"/>
      <c r="R452" s="2"/>
      <c r="S452" s="2"/>
    </row>
    <row r="453" spans="1:19" outlineLevel="1" x14ac:dyDescent="0.2">
      <c r="A453" s="207" t="s">
        <v>740</v>
      </c>
      <c r="B453" s="207">
        <v>78212</v>
      </c>
      <c r="C453" s="208" t="s">
        <v>152</v>
      </c>
      <c r="D453" s="209" t="s">
        <v>509</v>
      </c>
      <c r="E453" s="210" t="s">
        <v>32</v>
      </c>
      <c r="F453" s="211">
        <v>164.6</v>
      </c>
      <c r="G453" s="313"/>
      <c r="H453" s="210" t="e">
        <f t="shared" si="44"/>
        <v>#VALUE!</v>
      </c>
      <c r="I453" s="210" t="e">
        <f t="shared" si="39"/>
        <v>#VALUE!</v>
      </c>
      <c r="J453" s="212" t="e">
        <f t="shared" si="45"/>
        <v>#VALUE!</v>
      </c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25.5" outlineLevel="1" x14ac:dyDescent="0.2">
      <c r="A454" s="207" t="s">
        <v>741</v>
      </c>
      <c r="B454" s="207">
        <v>96984</v>
      </c>
      <c r="C454" s="208" t="s">
        <v>28</v>
      </c>
      <c r="D454" s="209" t="s">
        <v>510</v>
      </c>
      <c r="E454" s="210" t="s">
        <v>12</v>
      </c>
      <c r="F454" s="211">
        <v>16</v>
      </c>
      <c r="G454" s="313"/>
      <c r="H454" s="210" t="e">
        <f t="shared" si="44"/>
        <v>#VALUE!</v>
      </c>
      <c r="I454" s="210" t="e">
        <f t="shared" si="39"/>
        <v>#VALUE!</v>
      </c>
      <c r="J454" s="212" t="e">
        <f t="shared" si="45"/>
        <v>#VALUE!</v>
      </c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26.25" outlineLevel="1" thickBot="1" x14ac:dyDescent="0.25">
      <c r="A455" s="207" t="s">
        <v>742</v>
      </c>
      <c r="B455" s="214">
        <v>101548</v>
      </c>
      <c r="C455" s="221" t="s">
        <v>28</v>
      </c>
      <c r="D455" s="242" t="s">
        <v>511</v>
      </c>
      <c r="E455" s="217" t="s">
        <v>12</v>
      </c>
      <c r="F455" s="218">
        <v>36</v>
      </c>
      <c r="G455" s="314"/>
      <c r="H455" s="217" t="e">
        <f t="shared" si="44"/>
        <v>#VALUE!</v>
      </c>
      <c r="I455" s="217" t="e">
        <f t="shared" si="39"/>
        <v>#VALUE!</v>
      </c>
      <c r="J455" s="219" t="e">
        <f t="shared" si="45"/>
        <v>#VALUE!</v>
      </c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5.75" outlineLevel="1" thickBot="1" x14ac:dyDescent="0.25">
      <c r="A456" s="194">
        <v>17</v>
      </c>
      <c r="B456" s="195"/>
      <c r="C456" s="196"/>
      <c r="D456" s="197" t="s">
        <v>512</v>
      </c>
      <c r="E456" s="198" t="e">
        <f>E457+E470</f>
        <v>#VALUE!</v>
      </c>
      <c r="F456" s="198"/>
      <c r="G456" s="198"/>
      <c r="H456" s="198"/>
      <c r="I456" s="198"/>
      <c r="J456" s="199" t="e">
        <f>E456/$G$525</f>
        <v>#VALUE!</v>
      </c>
      <c r="K456" s="2"/>
      <c r="L456" s="2"/>
      <c r="M456" s="2"/>
      <c r="N456" s="2"/>
      <c r="O456" s="2"/>
      <c r="P456" s="2"/>
      <c r="Q456" s="2"/>
      <c r="R456" s="2"/>
      <c r="S456" s="2"/>
    </row>
    <row r="457" spans="1:19" outlineLevel="1" x14ac:dyDescent="0.2">
      <c r="A457" s="200" t="s">
        <v>743</v>
      </c>
      <c r="B457" s="201"/>
      <c r="C457" s="202"/>
      <c r="D457" s="203" t="s">
        <v>423</v>
      </c>
      <c r="E457" s="204" t="e">
        <f>SUM(I458:I469)</f>
        <v>#VALUE!</v>
      </c>
      <c r="F457" s="205"/>
      <c r="G457" s="205"/>
      <c r="H457" s="205"/>
      <c r="I457" s="201"/>
      <c r="J457" s="206" t="e">
        <f>E457/$G$525</f>
        <v>#VALUE!</v>
      </c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38.25" outlineLevel="1" x14ac:dyDescent="0.2">
      <c r="A458" s="207" t="s">
        <v>744</v>
      </c>
      <c r="B458" s="207">
        <v>97331</v>
      </c>
      <c r="C458" s="208" t="s">
        <v>28</v>
      </c>
      <c r="D458" s="209" t="s">
        <v>513</v>
      </c>
      <c r="E458" s="210" t="s">
        <v>32</v>
      </c>
      <c r="F458" s="211">
        <v>202</v>
      </c>
      <c r="G458" s="313"/>
      <c r="H458" s="210" t="e">
        <f t="shared" ref="H458:H469" si="46">ROUND(G458*(1+$F$526),2)</f>
        <v>#VALUE!</v>
      </c>
      <c r="I458" s="210" t="e">
        <f t="shared" si="39"/>
        <v>#VALUE!</v>
      </c>
      <c r="J458" s="212" t="e">
        <f t="shared" ref="J458:J469" si="47">I458/$G$525</f>
        <v>#VALUE!</v>
      </c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38.25" outlineLevel="1" x14ac:dyDescent="0.2">
      <c r="A459" s="207" t="s">
        <v>745</v>
      </c>
      <c r="B459" s="207">
        <v>103290</v>
      </c>
      <c r="C459" s="208" t="s">
        <v>28</v>
      </c>
      <c r="D459" s="209" t="s">
        <v>514</v>
      </c>
      <c r="E459" s="210" t="s">
        <v>32</v>
      </c>
      <c r="F459" s="211">
        <v>120</v>
      </c>
      <c r="G459" s="313"/>
      <c r="H459" s="210" t="e">
        <f t="shared" si="46"/>
        <v>#VALUE!</v>
      </c>
      <c r="I459" s="210" t="e">
        <f t="shared" si="39"/>
        <v>#VALUE!</v>
      </c>
      <c r="J459" s="212" t="e">
        <f t="shared" si="47"/>
        <v>#VALUE!</v>
      </c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38.25" outlineLevel="1" x14ac:dyDescent="0.2">
      <c r="A460" s="207" t="s">
        <v>746</v>
      </c>
      <c r="B460" s="207">
        <v>103291</v>
      </c>
      <c r="C460" s="208" t="s">
        <v>28</v>
      </c>
      <c r="D460" s="209" t="s">
        <v>515</v>
      </c>
      <c r="E460" s="210" t="s">
        <v>32</v>
      </c>
      <c r="F460" s="211">
        <v>118</v>
      </c>
      <c r="G460" s="313"/>
      <c r="H460" s="210" t="e">
        <f t="shared" si="46"/>
        <v>#VALUE!</v>
      </c>
      <c r="I460" s="210" t="e">
        <f t="shared" si="39"/>
        <v>#VALUE!</v>
      </c>
      <c r="J460" s="212" t="e">
        <f t="shared" si="47"/>
        <v>#VALUE!</v>
      </c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38.25" outlineLevel="1" x14ac:dyDescent="0.2">
      <c r="A461" s="207" t="s">
        <v>747</v>
      </c>
      <c r="B461" s="207">
        <v>97330</v>
      </c>
      <c r="C461" s="213" t="s">
        <v>28</v>
      </c>
      <c r="D461" s="209" t="s">
        <v>516</v>
      </c>
      <c r="E461" s="210" t="s">
        <v>32</v>
      </c>
      <c r="F461" s="211">
        <v>36</v>
      </c>
      <c r="G461" s="313"/>
      <c r="H461" s="210" t="e">
        <f t="shared" si="46"/>
        <v>#VALUE!</v>
      </c>
      <c r="I461" s="210" t="e">
        <f t="shared" si="39"/>
        <v>#VALUE!</v>
      </c>
      <c r="J461" s="212" t="e">
        <f t="shared" si="47"/>
        <v>#VALUE!</v>
      </c>
      <c r="K461" s="2"/>
      <c r="L461" s="2"/>
      <c r="M461" s="2"/>
      <c r="N461" s="2"/>
      <c r="O461" s="2"/>
      <c r="P461" s="2"/>
      <c r="Q461" s="2"/>
      <c r="R461" s="2"/>
      <c r="S461" s="2"/>
    </row>
    <row r="462" spans="1:19" outlineLevel="1" x14ac:dyDescent="0.2">
      <c r="A462" s="207" t="s">
        <v>748</v>
      </c>
      <c r="B462" s="207">
        <v>11412</v>
      </c>
      <c r="C462" s="213" t="s">
        <v>145</v>
      </c>
      <c r="D462" s="209" t="s">
        <v>517</v>
      </c>
      <c r="E462" s="210" t="s">
        <v>32</v>
      </c>
      <c r="F462" s="211">
        <v>212</v>
      </c>
      <c r="G462" s="313"/>
      <c r="H462" s="210" t="e">
        <f t="shared" si="46"/>
        <v>#VALUE!</v>
      </c>
      <c r="I462" s="210" t="e">
        <f t="shared" si="39"/>
        <v>#VALUE!</v>
      </c>
      <c r="J462" s="212" t="e">
        <f t="shared" si="47"/>
        <v>#VALUE!</v>
      </c>
      <c r="K462" s="2"/>
      <c r="L462" s="2"/>
      <c r="M462" s="2"/>
      <c r="N462" s="2"/>
      <c r="O462" s="2"/>
      <c r="P462" s="2"/>
      <c r="Q462" s="2"/>
      <c r="R462" s="2"/>
      <c r="S462" s="2"/>
    </row>
    <row r="463" spans="1:19" outlineLevel="1" x14ac:dyDescent="0.2">
      <c r="A463" s="207" t="s">
        <v>749</v>
      </c>
      <c r="B463" s="207">
        <v>200065</v>
      </c>
      <c r="C463" s="213" t="s">
        <v>152</v>
      </c>
      <c r="D463" s="209" t="s">
        <v>518</v>
      </c>
      <c r="E463" s="210" t="s">
        <v>12</v>
      </c>
      <c r="F463" s="211">
        <v>23</v>
      </c>
      <c r="G463" s="313"/>
      <c r="H463" s="210" t="e">
        <f t="shared" si="46"/>
        <v>#VALUE!</v>
      </c>
      <c r="I463" s="210" t="e">
        <f t="shared" si="39"/>
        <v>#VALUE!</v>
      </c>
      <c r="J463" s="212" t="e">
        <f t="shared" si="47"/>
        <v>#VALUE!</v>
      </c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51" outlineLevel="1" x14ac:dyDescent="0.2">
      <c r="A464" s="207" t="s">
        <v>750</v>
      </c>
      <c r="B464" s="207" t="s">
        <v>519</v>
      </c>
      <c r="C464" s="208" t="s">
        <v>250</v>
      </c>
      <c r="D464" s="209" t="s">
        <v>520</v>
      </c>
      <c r="E464" s="210" t="s">
        <v>17</v>
      </c>
      <c r="F464" s="211">
        <v>764</v>
      </c>
      <c r="G464" s="313"/>
      <c r="H464" s="210" t="e">
        <f t="shared" si="46"/>
        <v>#VALUE!</v>
      </c>
      <c r="I464" s="210" t="e">
        <f t="shared" si="39"/>
        <v>#VALUE!</v>
      </c>
      <c r="J464" s="212" t="e">
        <f t="shared" si="47"/>
        <v>#VALUE!</v>
      </c>
      <c r="K464" s="2"/>
      <c r="L464" s="2"/>
      <c r="M464" s="2"/>
      <c r="N464" s="2"/>
      <c r="O464" s="2"/>
      <c r="P464" s="2"/>
      <c r="Q464" s="2"/>
      <c r="R464" s="2"/>
      <c r="S464" s="2"/>
    </row>
    <row r="465" spans="1:19" outlineLevel="1" x14ac:dyDescent="0.2">
      <c r="A465" s="207" t="s">
        <v>751</v>
      </c>
      <c r="B465" s="207">
        <v>70665</v>
      </c>
      <c r="C465" s="208" t="s">
        <v>152</v>
      </c>
      <c r="D465" s="209" t="s">
        <v>521</v>
      </c>
      <c r="E465" s="210" t="s">
        <v>32</v>
      </c>
      <c r="F465" s="211">
        <v>10</v>
      </c>
      <c r="G465" s="313"/>
      <c r="H465" s="210" t="e">
        <f t="shared" si="46"/>
        <v>#VALUE!</v>
      </c>
      <c r="I465" s="210" t="e">
        <f t="shared" si="39"/>
        <v>#VALUE!</v>
      </c>
      <c r="J465" s="212" t="e">
        <f t="shared" si="47"/>
        <v>#VALUE!</v>
      </c>
      <c r="K465" s="2"/>
      <c r="L465" s="2"/>
      <c r="M465" s="2"/>
      <c r="N465" s="2"/>
      <c r="O465" s="2"/>
      <c r="P465" s="2"/>
      <c r="Q465" s="2"/>
      <c r="R465" s="2"/>
      <c r="S465" s="2"/>
    </row>
    <row r="466" spans="1:19" outlineLevel="1" x14ac:dyDescent="0.2">
      <c r="A466" s="207" t="s">
        <v>752</v>
      </c>
      <c r="B466" s="207">
        <v>70660</v>
      </c>
      <c r="C466" s="208" t="s">
        <v>152</v>
      </c>
      <c r="D466" s="209" t="s">
        <v>522</v>
      </c>
      <c r="E466" s="210" t="s">
        <v>32</v>
      </c>
      <c r="F466" s="211">
        <v>84</v>
      </c>
      <c r="G466" s="313"/>
      <c r="H466" s="210" t="e">
        <f t="shared" si="46"/>
        <v>#VALUE!</v>
      </c>
      <c r="I466" s="210" t="e">
        <f t="shared" si="39"/>
        <v>#VALUE!</v>
      </c>
      <c r="J466" s="212" t="e">
        <f t="shared" si="47"/>
        <v>#VALUE!</v>
      </c>
      <c r="K466" s="2"/>
      <c r="L466" s="2"/>
      <c r="M466" s="2"/>
      <c r="N466" s="2"/>
      <c r="O466" s="2"/>
      <c r="P466" s="2"/>
      <c r="Q466" s="2"/>
      <c r="R466" s="2"/>
      <c r="S466" s="2"/>
    </row>
    <row r="467" spans="1:19" outlineLevel="1" x14ac:dyDescent="0.2">
      <c r="A467" s="207" t="s">
        <v>753</v>
      </c>
      <c r="B467" s="207">
        <v>12498</v>
      </c>
      <c r="C467" s="208" t="s">
        <v>145</v>
      </c>
      <c r="D467" s="209" t="s">
        <v>523</v>
      </c>
      <c r="E467" s="210" t="s">
        <v>264</v>
      </c>
      <c r="F467" s="211">
        <v>98</v>
      </c>
      <c r="G467" s="313"/>
      <c r="H467" s="210" t="e">
        <f t="shared" si="46"/>
        <v>#VALUE!</v>
      </c>
      <c r="I467" s="210" t="e">
        <f t="shared" si="39"/>
        <v>#VALUE!</v>
      </c>
      <c r="J467" s="212" t="e">
        <f t="shared" si="47"/>
        <v>#VALUE!</v>
      </c>
      <c r="K467" s="2"/>
      <c r="L467" s="2"/>
      <c r="M467" s="2"/>
      <c r="N467" s="2"/>
      <c r="O467" s="2"/>
      <c r="P467" s="2"/>
      <c r="Q467" s="2"/>
      <c r="R467" s="2"/>
      <c r="S467" s="2"/>
    </row>
    <row r="468" spans="1:19" outlineLevel="1" x14ac:dyDescent="0.2">
      <c r="A468" s="207" t="s">
        <v>754</v>
      </c>
      <c r="B468" s="207">
        <v>721</v>
      </c>
      <c r="C468" s="208" t="s">
        <v>145</v>
      </c>
      <c r="D468" s="209" t="s">
        <v>524</v>
      </c>
      <c r="E468" s="210" t="s">
        <v>264</v>
      </c>
      <c r="F468" s="211">
        <v>72</v>
      </c>
      <c r="G468" s="313"/>
      <c r="H468" s="210" t="e">
        <f t="shared" si="46"/>
        <v>#VALUE!</v>
      </c>
      <c r="I468" s="210" t="e">
        <f t="shared" si="39"/>
        <v>#VALUE!</v>
      </c>
      <c r="J468" s="212" t="e">
        <f t="shared" si="47"/>
        <v>#VALUE!</v>
      </c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38.25" outlineLevel="1" x14ac:dyDescent="0.2">
      <c r="A469" s="220" t="s">
        <v>755</v>
      </c>
      <c r="B469" s="214">
        <v>90460</v>
      </c>
      <c r="C469" s="215" t="s">
        <v>28</v>
      </c>
      <c r="D469" s="216" t="s">
        <v>525</v>
      </c>
      <c r="E469" s="217" t="s">
        <v>32</v>
      </c>
      <c r="F469" s="218">
        <v>30</v>
      </c>
      <c r="G469" s="314"/>
      <c r="H469" s="223" t="e">
        <f t="shared" si="46"/>
        <v>#VALUE!</v>
      </c>
      <c r="I469" s="217" t="e">
        <f t="shared" si="39"/>
        <v>#VALUE!</v>
      </c>
      <c r="J469" s="219" t="e">
        <f t="shared" si="47"/>
        <v>#VALUE!</v>
      </c>
      <c r="K469" s="2"/>
      <c r="L469" s="2"/>
      <c r="M469" s="2"/>
      <c r="N469" s="2"/>
      <c r="O469" s="2"/>
      <c r="P469" s="2"/>
      <c r="Q469" s="2"/>
      <c r="R469" s="2"/>
      <c r="S469" s="2"/>
    </row>
    <row r="470" spans="1:19" outlineLevel="1" x14ac:dyDescent="0.2">
      <c r="A470" s="246" t="s">
        <v>756</v>
      </c>
      <c r="B470" s="201"/>
      <c r="C470" s="202"/>
      <c r="D470" s="203" t="s">
        <v>303</v>
      </c>
      <c r="E470" s="204" t="e">
        <f>SUM(I471:I476)</f>
        <v>#VALUE!</v>
      </c>
      <c r="F470" s="205"/>
      <c r="G470" s="205"/>
      <c r="H470" s="241"/>
      <c r="I470" s="201"/>
      <c r="J470" s="206" t="e">
        <f>E470/$G$525</f>
        <v>#VALUE!</v>
      </c>
      <c r="K470" s="2"/>
      <c r="L470" s="2"/>
      <c r="M470" s="2"/>
      <c r="N470" s="2"/>
      <c r="O470" s="2"/>
      <c r="P470" s="2"/>
      <c r="Q470" s="2"/>
      <c r="R470" s="2"/>
      <c r="S470" s="2"/>
    </row>
    <row r="471" spans="1:19" outlineLevel="1" x14ac:dyDescent="0.2">
      <c r="A471" s="207" t="s">
        <v>757</v>
      </c>
      <c r="B471" s="207">
        <v>70901</v>
      </c>
      <c r="C471" s="208" t="s">
        <v>152</v>
      </c>
      <c r="D471" s="209" t="s">
        <v>526</v>
      </c>
      <c r="E471" s="210" t="s">
        <v>12</v>
      </c>
      <c r="F471" s="211">
        <v>1</v>
      </c>
      <c r="G471" s="313"/>
      <c r="H471" s="210" t="e">
        <f t="shared" ref="H471:H476" si="48">ROUND(G471*(1+$F$526),2)</f>
        <v>#VALUE!</v>
      </c>
      <c r="I471" s="210" t="e">
        <f t="shared" si="39"/>
        <v>#VALUE!</v>
      </c>
      <c r="J471" s="212" t="e">
        <f t="shared" ref="J471:J476" si="49">I471/$G$525</f>
        <v>#VALUE!</v>
      </c>
      <c r="K471" s="2"/>
      <c r="L471" s="2"/>
      <c r="M471" s="2"/>
      <c r="N471" s="2"/>
      <c r="O471" s="2"/>
      <c r="P471" s="2"/>
      <c r="Q471" s="2"/>
      <c r="R471" s="2"/>
      <c r="S471" s="2"/>
    </row>
    <row r="472" spans="1:19" outlineLevel="1" x14ac:dyDescent="0.2">
      <c r="A472" s="207" t="s">
        <v>758</v>
      </c>
      <c r="B472" s="207">
        <v>70876</v>
      </c>
      <c r="C472" s="208" t="s">
        <v>152</v>
      </c>
      <c r="D472" s="209" t="s">
        <v>527</v>
      </c>
      <c r="E472" s="210" t="s">
        <v>12</v>
      </c>
      <c r="F472" s="211">
        <v>1</v>
      </c>
      <c r="G472" s="313"/>
      <c r="H472" s="210" t="e">
        <f t="shared" si="48"/>
        <v>#VALUE!</v>
      </c>
      <c r="I472" s="210" t="e">
        <f t="shared" si="39"/>
        <v>#VALUE!</v>
      </c>
      <c r="J472" s="212" t="e">
        <f t="shared" si="49"/>
        <v>#VALUE!</v>
      </c>
      <c r="K472" s="2"/>
      <c r="L472" s="2"/>
      <c r="M472" s="2"/>
      <c r="N472" s="2"/>
      <c r="O472" s="2"/>
      <c r="P472" s="2"/>
      <c r="Q472" s="2"/>
      <c r="R472" s="2"/>
      <c r="S472" s="2"/>
    </row>
    <row r="473" spans="1:19" outlineLevel="1" x14ac:dyDescent="0.2">
      <c r="A473" s="207" t="s">
        <v>759</v>
      </c>
      <c r="B473" s="207">
        <v>70557</v>
      </c>
      <c r="C473" s="208" t="s">
        <v>152</v>
      </c>
      <c r="D473" s="209" t="s">
        <v>528</v>
      </c>
      <c r="E473" s="210" t="s">
        <v>12</v>
      </c>
      <c r="F473" s="211">
        <v>1</v>
      </c>
      <c r="G473" s="313"/>
      <c r="H473" s="210" t="e">
        <f t="shared" si="48"/>
        <v>#VALUE!</v>
      </c>
      <c r="I473" s="210" t="e">
        <f t="shared" si="39"/>
        <v>#VALUE!</v>
      </c>
      <c r="J473" s="212" t="e">
        <f t="shared" si="49"/>
        <v>#VALUE!</v>
      </c>
      <c r="K473" s="2"/>
      <c r="L473" s="2"/>
      <c r="M473" s="2"/>
      <c r="N473" s="2"/>
      <c r="O473" s="2"/>
      <c r="P473" s="2"/>
      <c r="Q473" s="2"/>
      <c r="R473" s="2"/>
      <c r="S473" s="2"/>
    </row>
    <row r="474" spans="1:19" outlineLevel="1" x14ac:dyDescent="0.2">
      <c r="A474" s="207" t="s">
        <v>760</v>
      </c>
      <c r="B474" s="207">
        <v>70216</v>
      </c>
      <c r="C474" s="208" t="s">
        <v>152</v>
      </c>
      <c r="D474" s="209" t="s">
        <v>529</v>
      </c>
      <c r="E474" s="210" t="s">
        <v>12</v>
      </c>
      <c r="F474" s="211">
        <v>1</v>
      </c>
      <c r="G474" s="313"/>
      <c r="H474" s="210" t="e">
        <f t="shared" si="48"/>
        <v>#VALUE!</v>
      </c>
      <c r="I474" s="210" t="e">
        <f t="shared" ref="I474:I510" si="50">ROUND(H474*F474,2)</f>
        <v>#VALUE!</v>
      </c>
      <c r="J474" s="212" t="e">
        <f t="shared" si="49"/>
        <v>#VALUE!</v>
      </c>
      <c r="K474" s="2"/>
      <c r="L474" s="2"/>
      <c r="M474" s="2"/>
      <c r="N474" s="2"/>
      <c r="O474" s="2"/>
      <c r="P474" s="2"/>
      <c r="Q474" s="2"/>
      <c r="R474" s="2"/>
      <c r="S474" s="2"/>
    </row>
    <row r="475" spans="1:19" outlineLevel="1" x14ac:dyDescent="0.2">
      <c r="A475" s="207" t="s">
        <v>761</v>
      </c>
      <c r="B475" s="207">
        <v>73411</v>
      </c>
      <c r="C475" s="208" t="s">
        <v>152</v>
      </c>
      <c r="D475" s="209" t="s">
        <v>530</v>
      </c>
      <c r="E475" s="210" t="s">
        <v>12</v>
      </c>
      <c r="F475" s="211">
        <v>1</v>
      </c>
      <c r="G475" s="313"/>
      <c r="H475" s="210" t="e">
        <f t="shared" si="48"/>
        <v>#VALUE!</v>
      </c>
      <c r="I475" s="210" t="e">
        <f t="shared" si="50"/>
        <v>#VALUE!</v>
      </c>
      <c r="J475" s="212" t="e">
        <f t="shared" si="49"/>
        <v>#VALUE!</v>
      </c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3.5" outlineLevel="1" thickBot="1" x14ac:dyDescent="0.25">
      <c r="A476" s="207" t="s">
        <v>762</v>
      </c>
      <c r="B476" s="207">
        <v>70205</v>
      </c>
      <c r="C476" s="208" t="s">
        <v>152</v>
      </c>
      <c r="D476" s="209" t="s">
        <v>531</v>
      </c>
      <c r="E476" s="210" t="s">
        <v>12</v>
      </c>
      <c r="F476" s="211">
        <v>1</v>
      </c>
      <c r="G476" s="313"/>
      <c r="H476" s="210" t="e">
        <f t="shared" si="48"/>
        <v>#VALUE!</v>
      </c>
      <c r="I476" s="210" t="e">
        <f t="shared" ref="I476" si="51">ROUND(H476*F476,2)</f>
        <v>#VALUE!</v>
      </c>
      <c r="J476" s="212" t="e">
        <f t="shared" si="49"/>
        <v>#VALUE!</v>
      </c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5.75" outlineLevel="1" thickBot="1" x14ac:dyDescent="0.25">
      <c r="A477" s="194">
        <v>18</v>
      </c>
      <c r="B477" s="195"/>
      <c r="C477" s="196"/>
      <c r="D477" s="197" t="s">
        <v>532</v>
      </c>
      <c r="E477" s="198" t="e">
        <f>E478</f>
        <v>#VALUE!</v>
      </c>
      <c r="F477" s="198"/>
      <c r="G477" s="198"/>
      <c r="H477" s="198"/>
      <c r="I477" s="198"/>
      <c r="J477" s="199" t="e">
        <f>E477/$G$525</f>
        <v>#VALUE!</v>
      </c>
      <c r="K477" s="2"/>
      <c r="L477" s="2"/>
      <c r="M477" s="2"/>
      <c r="N477" s="2"/>
      <c r="O477" s="2"/>
      <c r="P477" s="2"/>
      <c r="Q477" s="2"/>
      <c r="R477" s="2"/>
      <c r="S477" s="2"/>
    </row>
    <row r="478" spans="1:19" outlineLevel="1" x14ac:dyDescent="0.2">
      <c r="A478" s="200" t="s">
        <v>763</v>
      </c>
      <c r="B478" s="201"/>
      <c r="C478" s="202"/>
      <c r="D478" s="203" t="s">
        <v>532</v>
      </c>
      <c r="E478" s="204" t="e">
        <f>SUM(I479:I499)</f>
        <v>#VALUE!</v>
      </c>
      <c r="F478" s="205"/>
      <c r="G478" s="205"/>
      <c r="H478" s="205"/>
      <c r="I478" s="201"/>
      <c r="J478" s="206" t="e">
        <f>E478/$G$525</f>
        <v>#VALUE!</v>
      </c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25.5" outlineLevel="1" x14ac:dyDescent="0.2">
      <c r="A479" s="207" t="s">
        <v>764</v>
      </c>
      <c r="B479" s="207">
        <v>91940</v>
      </c>
      <c r="C479" s="213" t="s">
        <v>28</v>
      </c>
      <c r="D479" s="209" t="s">
        <v>102</v>
      </c>
      <c r="E479" s="210" t="s">
        <v>12</v>
      </c>
      <c r="F479" s="211">
        <v>52</v>
      </c>
      <c r="G479" s="313"/>
      <c r="H479" s="210" t="e">
        <f t="shared" ref="H479:H499" si="52">ROUND(G479*(1+$F$526),2)</f>
        <v>#VALUE!</v>
      </c>
      <c r="I479" s="210" t="e">
        <f t="shared" si="50"/>
        <v>#VALUE!</v>
      </c>
      <c r="J479" s="212" t="e">
        <f t="shared" ref="J479:J499" si="53">I479/$G$525</f>
        <v>#VALUE!</v>
      </c>
      <c r="K479" s="2"/>
      <c r="L479" s="2"/>
      <c r="M479" s="2"/>
      <c r="N479" s="2"/>
      <c r="O479" s="2"/>
      <c r="P479" s="2"/>
      <c r="Q479" s="2"/>
      <c r="R479" s="2"/>
      <c r="S479" s="2"/>
    </row>
    <row r="480" spans="1:19" outlineLevel="1" x14ac:dyDescent="0.2">
      <c r="A480" s="207" t="s">
        <v>765</v>
      </c>
      <c r="B480" s="207">
        <v>9816</v>
      </c>
      <c r="C480" s="213" t="s">
        <v>145</v>
      </c>
      <c r="D480" s="209" t="s">
        <v>428</v>
      </c>
      <c r="E480" s="210" t="s">
        <v>264</v>
      </c>
      <c r="F480" s="211">
        <v>476</v>
      </c>
      <c r="G480" s="313"/>
      <c r="H480" s="210" t="e">
        <f t="shared" si="52"/>
        <v>#VALUE!</v>
      </c>
      <c r="I480" s="210" t="e">
        <f t="shared" si="50"/>
        <v>#VALUE!</v>
      </c>
      <c r="J480" s="212" t="e">
        <f t="shared" si="53"/>
        <v>#VALUE!</v>
      </c>
      <c r="K480" s="2"/>
      <c r="L480" s="2"/>
      <c r="M480" s="2"/>
      <c r="N480" s="2"/>
      <c r="O480" s="2"/>
      <c r="P480" s="2"/>
      <c r="Q480" s="2"/>
      <c r="R480" s="2"/>
      <c r="S480" s="2"/>
    </row>
    <row r="481" spans="1:19" outlineLevel="1" x14ac:dyDescent="0.2">
      <c r="A481" s="207" t="s">
        <v>766</v>
      </c>
      <c r="B481" s="207">
        <v>63444</v>
      </c>
      <c r="C481" s="213" t="s">
        <v>152</v>
      </c>
      <c r="D481" s="209" t="s">
        <v>429</v>
      </c>
      <c r="E481" s="210" t="s">
        <v>137</v>
      </c>
      <c r="F481" s="211">
        <v>75</v>
      </c>
      <c r="G481" s="313"/>
      <c r="H481" s="210" t="e">
        <f t="shared" si="52"/>
        <v>#VALUE!</v>
      </c>
      <c r="I481" s="210" t="e">
        <f t="shared" si="50"/>
        <v>#VALUE!</v>
      </c>
      <c r="J481" s="212" t="e">
        <f t="shared" si="53"/>
        <v>#VALUE!</v>
      </c>
      <c r="K481" s="2"/>
      <c r="L481" s="2"/>
      <c r="M481" s="2"/>
      <c r="N481" s="2"/>
      <c r="O481" s="2"/>
      <c r="P481" s="2"/>
      <c r="Q481" s="2"/>
      <c r="R481" s="2"/>
      <c r="S481" s="2"/>
    </row>
    <row r="482" spans="1:19" outlineLevel="1" x14ac:dyDescent="0.2">
      <c r="A482" s="207" t="s">
        <v>767</v>
      </c>
      <c r="B482" s="207">
        <v>63120</v>
      </c>
      <c r="C482" s="213" t="s">
        <v>152</v>
      </c>
      <c r="D482" s="209" t="s">
        <v>430</v>
      </c>
      <c r="E482" s="210" t="s">
        <v>12</v>
      </c>
      <c r="F482" s="211">
        <v>75</v>
      </c>
      <c r="G482" s="313"/>
      <c r="H482" s="210" t="e">
        <f t="shared" si="52"/>
        <v>#VALUE!</v>
      </c>
      <c r="I482" s="210" t="e">
        <f t="shared" si="50"/>
        <v>#VALUE!</v>
      </c>
      <c r="J482" s="212" t="e">
        <f t="shared" si="53"/>
        <v>#VALUE!</v>
      </c>
      <c r="K482" s="2"/>
      <c r="L482" s="2"/>
      <c r="M482" s="2"/>
      <c r="N482" s="2"/>
      <c r="O482" s="2"/>
      <c r="P482" s="2"/>
      <c r="Q482" s="2"/>
      <c r="R482" s="2"/>
      <c r="S482" s="2"/>
    </row>
    <row r="483" spans="1:19" outlineLevel="1" x14ac:dyDescent="0.2">
      <c r="A483" s="207" t="s">
        <v>768</v>
      </c>
      <c r="B483" s="207">
        <v>63111</v>
      </c>
      <c r="C483" s="213" t="s">
        <v>152</v>
      </c>
      <c r="D483" s="209" t="s">
        <v>431</v>
      </c>
      <c r="E483" s="210" t="s">
        <v>12</v>
      </c>
      <c r="F483" s="211">
        <v>240</v>
      </c>
      <c r="G483" s="313"/>
      <c r="H483" s="210" t="e">
        <f t="shared" si="52"/>
        <v>#VALUE!</v>
      </c>
      <c r="I483" s="210" t="e">
        <f t="shared" si="50"/>
        <v>#VALUE!</v>
      </c>
      <c r="J483" s="212" t="e">
        <f t="shared" si="53"/>
        <v>#VALUE!</v>
      </c>
      <c r="K483" s="2"/>
      <c r="L483" s="2"/>
      <c r="M483" s="2"/>
      <c r="N483" s="2"/>
      <c r="O483" s="2"/>
      <c r="P483" s="2"/>
      <c r="Q483" s="2"/>
      <c r="R483" s="2"/>
      <c r="S483" s="2"/>
    </row>
    <row r="484" spans="1:19" outlineLevel="1" x14ac:dyDescent="0.2">
      <c r="A484" s="207" t="s">
        <v>769</v>
      </c>
      <c r="B484" s="207">
        <v>78583</v>
      </c>
      <c r="C484" s="213" t="s">
        <v>152</v>
      </c>
      <c r="D484" s="209" t="s">
        <v>432</v>
      </c>
      <c r="E484" s="210" t="s">
        <v>12</v>
      </c>
      <c r="F484" s="211">
        <v>75</v>
      </c>
      <c r="G484" s="313"/>
      <c r="H484" s="210" t="e">
        <f t="shared" si="52"/>
        <v>#VALUE!</v>
      </c>
      <c r="I484" s="210" t="e">
        <f t="shared" si="50"/>
        <v>#VALUE!</v>
      </c>
      <c r="J484" s="212" t="e">
        <f t="shared" si="53"/>
        <v>#VALUE!</v>
      </c>
      <c r="K484" s="2"/>
      <c r="L484" s="2"/>
      <c r="M484" s="2"/>
      <c r="N484" s="2"/>
      <c r="O484" s="2"/>
      <c r="P484" s="2"/>
      <c r="Q484" s="2"/>
      <c r="R484" s="2"/>
      <c r="S484" s="2"/>
    </row>
    <row r="485" spans="1:19" outlineLevel="1" x14ac:dyDescent="0.2">
      <c r="A485" s="207" t="s">
        <v>770</v>
      </c>
      <c r="B485" s="207">
        <v>62690</v>
      </c>
      <c r="C485" s="213" t="s">
        <v>152</v>
      </c>
      <c r="D485" s="209" t="s">
        <v>433</v>
      </c>
      <c r="E485" s="210" t="s">
        <v>32</v>
      </c>
      <c r="F485" s="211">
        <v>75</v>
      </c>
      <c r="G485" s="313"/>
      <c r="H485" s="210" t="e">
        <f t="shared" si="52"/>
        <v>#VALUE!</v>
      </c>
      <c r="I485" s="210" t="e">
        <f t="shared" si="50"/>
        <v>#VALUE!</v>
      </c>
      <c r="J485" s="212" t="e">
        <f t="shared" si="53"/>
        <v>#VALUE!</v>
      </c>
      <c r="K485" s="2"/>
      <c r="L485" s="2"/>
      <c r="M485" s="2"/>
      <c r="N485" s="2"/>
      <c r="O485" s="2"/>
      <c r="P485" s="2"/>
      <c r="Q485" s="2"/>
      <c r="R485" s="2"/>
      <c r="S485" s="2"/>
    </row>
    <row r="486" spans="1:19" outlineLevel="1" x14ac:dyDescent="0.2">
      <c r="A486" s="207" t="s">
        <v>771</v>
      </c>
      <c r="B486" s="207">
        <v>61462</v>
      </c>
      <c r="C486" s="213" t="s">
        <v>152</v>
      </c>
      <c r="D486" s="209" t="s">
        <v>441</v>
      </c>
      <c r="E486" s="210" t="s">
        <v>12</v>
      </c>
      <c r="F486" s="211">
        <v>3</v>
      </c>
      <c r="G486" s="313"/>
      <c r="H486" s="210" t="e">
        <f t="shared" si="52"/>
        <v>#VALUE!</v>
      </c>
      <c r="I486" s="210" t="e">
        <f t="shared" si="50"/>
        <v>#VALUE!</v>
      </c>
      <c r="J486" s="212" t="e">
        <f t="shared" si="53"/>
        <v>#VALUE!</v>
      </c>
      <c r="K486" s="2"/>
      <c r="L486" s="2"/>
      <c r="M486" s="2"/>
      <c r="N486" s="2"/>
      <c r="O486" s="2"/>
      <c r="P486" s="2"/>
      <c r="Q486" s="2"/>
      <c r="R486" s="2"/>
      <c r="S486" s="2"/>
    </row>
    <row r="487" spans="1:19" outlineLevel="1" x14ac:dyDescent="0.2">
      <c r="A487" s="207" t="s">
        <v>772</v>
      </c>
      <c r="B487" s="207">
        <v>98307</v>
      </c>
      <c r="C487" s="213" t="s">
        <v>28</v>
      </c>
      <c r="D487" s="209" t="s">
        <v>110</v>
      </c>
      <c r="E487" s="210" t="s">
        <v>12</v>
      </c>
      <c r="F487" s="211">
        <v>39</v>
      </c>
      <c r="G487" s="313"/>
      <c r="H487" s="210" t="e">
        <f t="shared" si="52"/>
        <v>#VALUE!</v>
      </c>
      <c r="I487" s="210" t="e">
        <f t="shared" si="50"/>
        <v>#VALUE!</v>
      </c>
      <c r="J487" s="212" t="e">
        <f t="shared" si="53"/>
        <v>#VALUE!</v>
      </c>
      <c r="K487" s="2"/>
      <c r="L487" s="2"/>
      <c r="M487" s="2"/>
      <c r="N487" s="2"/>
      <c r="O487" s="2"/>
      <c r="P487" s="2"/>
      <c r="Q487" s="2"/>
      <c r="R487" s="2"/>
      <c r="S487" s="2"/>
    </row>
    <row r="488" spans="1:19" outlineLevel="1" x14ac:dyDescent="0.2">
      <c r="A488" s="207" t="s">
        <v>773</v>
      </c>
      <c r="B488" s="207">
        <v>62571</v>
      </c>
      <c r="C488" s="213" t="s">
        <v>152</v>
      </c>
      <c r="D488" s="209" t="s">
        <v>474</v>
      </c>
      <c r="E488" s="210" t="s">
        <v>12</v>
      </c>
      <c r="F488" s="211">
        <v>6</v>
      </c>
      <c r="G488" s="313"/>
      <c r="H488" s="210" t="e">
        <f t="shared" si="52"/>
        <v>#VALUE!</v>
      </c>
      <c r="I488" s="210" t="e">
        <f t="shared" si="50"/>
        <v>#VALUE!</v>
      </c>
      <c r="J488" s="212" t="e">
        <f t="shared" si="53"/>
        <v>#VALUE!</v>
      </c>
      <c r="K488" s="2"/>
      <c r="L488" s="2"/>
      <c r="M488" s="2"/>
      <c r="N488" s="2"/>
      <c r="O488" s="2"/>
      <c r="P488" s="2"/>
      <c r="Q488" s="2"/>
      <c r="R488" s="2"/>
      <c r="S488" s="2"/>
    </row>
    <row r="489" spans="1:19" outlineLevel="1" x14ac:dyDescent="0.2">
      <c r="A489" s="207" t="s">
        <v>774</v>
      </c>
      <c r="B489" s="207">
        <v>63612</v>
      </c>
      <c r="C489" s="213" t="s">
        <v>152</v>
      </c>
      <c r="D489" s="209" t="s">
        <v>475</v>
      </c>
      <c r="E489" s="210" t="s">
        <v>12</v>
      </c>
      <c r="F489" s="211">
        <v>24</v>
      </c>
      <c r="G489" s="313"/>
      <c r="H489" s="210" t="e">
        <f t="shared" si="52"/>
        <v>#VALUE!</v>
      </c>
      <c r="I489" s="210" t="e">
        <f t="shared" si="50"/>
        <v>#VALUE!</v>
      </c>
      <c r="J489" s="212" t="e">
        <f t="shared" si="53"/>
        <v>#VALUE!</v>
      </c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25.5" outlineLevel="1" x14ac:dyDescent="0.2">
      <c r="A490" s="207" t="s">
        <v>775</v>
      </c>
      <c r="B490" s="207">
        <v>11286</v>
      </c>
      <c r="C490" s="213" t="s">
        <v>145</v>
      </c>
      <c r="D490" s="209" t="s">
        <v>533</v>
      </c>
      <c r="E490" s="210" t="s">
        <v>264</v>
      </c>
      <c r="F490" s="211">
        <v>2</v>
      </c>
      <c r="G490" s="313"/>
      <c r="H490" s="210" t="e">
        <f t="shared" si="52"/>
        <v>#VALUE!</v>
      </c>
      <c r="I490" s="210" t="e">
        <f t="shared" si="50"/>
        <v>#VALUE!</v>
      </c>
      <c r="J490" s="212" t="e">
        <f t="shared" si="53"/>
        <v>#VALUE!</v>
      </c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25.5" outlineLevel="1" x14ac:dyDescent="0.2">
      <c r="A491" s="207" t="s">
        <v>776</v>
      </c>
      <c r="B491" s="207">
        <v>749</v>
      </c>
      <c r="C491" s="213" t="s">
        <v>145</v>
      </c>
      <c r="D491" s="209" t="s">
        <v>534</v>
      </c>
      <c r="E491" s="210" t="s">
        <v>264</v>
      </c>
      <c r="F491" s="211">
        <v>27.5</v>
      </c>
      <c r="G491" s="313"/>
      <c r="H491" s="210" t="e">
        <f t="shared" si="52"/>
        <v>#VALUE!</v>
      </c>
      <c r="I491" s="210" t="e">
        <f t="shared" si="50"/>
        <v>#VALUE!</v>
      </c>
      <c r="J491" s="212" t="e">
        <f t="shared" si="53"/>
        <v>#VALUE!</v>
      </c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25.5" outlineLevel="1" x14ac:dyDescent="0.2">
      <c r="A492" s="207" t="s">
        <v>777</v>
      </c>
      <c r="B492" s="207">
        <v>8695</v>
      </c>
      <c r="C492" s="213" t="s">
        <v>145</v>
      </c>
      <c r="D492" s="209" t="s">
        <v>535</v>
      </c>
      <c r="E492" s="210" t="s">
        <v>264</v>
      </c>
      <c r="F492" s="211">
        <v>75</v>
      </c>
      <c r="G492" s="313"/>
      <c r="H492" s="210" t="e">
        <f t="shared" si="52"/>
        <v>#VALUE!</v>
      </c>
      <c r="I492" s="210" t="e">
        <f t="shared" si="50"/>
        <v>#VALUE!</v>
      </c>
      <c r="J492" s="212" t="e">
        <f t="shared" si="53"/>
        <v>#VALUE!</v>
      </c>
      <c r="K492" s="2"/>
      <c r="L492" s="2"/>
      <c r="M492" s="2"/>
      <c r="N492" s="2"/>
      <c r="O492" s="2"/>
      <c r="P492" s="2"/>
      <c r="Q492" s="2"/>
      <c r="R492" s="2"/>
      <c r="S492" s="2"/>
    </row>
    <row r="493" spans="1:19" outlineLevel="1" x14ac:dyDescent="0.2">
      <c r="A493" s="207" t="s">
        <v>778</v>
      </c>
      <c r="B493" s="207">
        <v>9426</v>
      </c>
      <c r="C493" s="213" t="s">
        <v>145</v>
      </c>
      <c r="D493" s="209" t="s">
        <v>536</v>
      </c>
      <c r="E493" s="210" t="s">
        <v>264</v>
      </c>
      <c r="F493" s="211">
        <v>2</v>
      </c>
      <c r="G493" s="313"/>
      <c r="H493" s="210" t="e">
        <f t="shared" si="52"/>
        <v>#VALUE!</v>
      </c>
      <c r="I493" s="210" t="e">
        <f t="shared" si="50"/>
        <v>#VALUE!</v>
      </c>
      <c r="J493" s="212" t="e">
        <f t="shared" si="53"/>
        <v>#VALUE!</v>
      </c>
      <c r="K493" s="2"/>
      <c r="L493" s="2"/>
      <c r="M493" s="2"/>
      <c r="N493" s="2"/>
      <c r="O493" s="2"/>
      <c r="P493" s="2"/>
      <c r="Q493" s="2"/>
      <c r="R493" s="2"/>
      <c r="S493" s="2"/>
    </row>
    <row r="494" spans="1:19" outlineLevel="1" x14ac:dyDescent="0.2">
      <c r="A494" s="207" t="s">
        <v>779</v>
      </c>
      <c r="B494" s="207">
        <v>63747</v>
      </c>
      <c r="C494" s="213" t="s">
        <v>152</v>
      </c>
      <c r="D494" s="209" t="s">
        <v>537</v>
      </c>
      <c r="E494" s="210" t="s">
        <v>12</v>
      </c>
      <c r="F494" s="211">
        <v>60</v>
      </c>
      <c r="G494" s="313"/>
      <c r="H494" s="210" t="e">
        <f t="shared" si="52"/>
        <v>#VALUE!</v>
      </c>
      <c r="I494" s="210" t="e">
        <f t="shared" si="50"/>
        <v>#VALUE!</v>
      </c>
      <c r="J494" s="212" t="e">
        <f t="shared" si="53"/>
        <v>#VALUE!</v>
      </c>
      <c r="K494" s="2"/>
      <c r="L494" s="2"/>
      <c r="M494" s="2"/>
      <c r="N494" s="2"/>
      <c r="O494" s="2"/>
      <c r="P494" s="2"/>
      <c r="Q494" s="2"/>
      <c r="R494" s="2"/>
      <c r="S494" s="2"/>
    </row>
    <row r="495" spans="1:19" outlineLevel="1" x14ac:dyDescent="0.2">
      <c r="A495" s="207" t="s">
        <v>780</v>
      </c>
      <c r="B495" s="207">
        <v>699</v>
      </c>
      <c r="C495" s="213" t="s">
        <v>145</v>
      </c>
      <c r="D495" s="209" t="s">
        <v>538</v>
      </c>
      <c r="E495" s="210" t="s">
        <v>264</v>
      </c>
      <c r="F495" s="211">
        <v>2</v>
      </c>
      <c r="G495" s="313"/>
      <c r="H495" s="210" t="e">
        <f t="shared" si="52"/>
        <v>#VALUE!</v>
      </c>
      <c r="I495" s="210" t="e">
        <f t="shared" si="50"/>
        <v>#VALUE!</v>
      </c>
      <c r="J495" s="212" t="e">
        <f t="shared" si="53"/>
        <v>#VALUE!</v>
      </c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38.25" outlineLevel="1" x14ac:dyDescent="0.2">
      <c r="A496" s="207" t="s">
        <v>781</v>
      </c>
      <c r="B496" s="207">
        <v>91837</v>
      </c>
      <c r="C496" s="208" t="s">
        <v>28</v>
      </c>
      <c r="D496" s="209" t="s">
        <v>484</v>
      </c>
      <c r="E496" s="210" t="s">
        <v>32</v>
      </c>
      <c r="F496" s="211">
        <v>140.9</v>
      </c>
      <c r="G496" s="313"/>
      <c r="H496" s="210" t="e">
        <f t="shared" si="52"/>
        <v>#VALUE!</v>
      </c>
      <c r="I496" s="210" t="e">
        <f t="shared" si="50"/>
        <v>#VALUE!</v>
      </c>
      <c r="J496" s="212" t="e">
        <f t="shared" si="53"/>
        <v>#VALUE!</v>
      </c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38.25" outlineLevel="1" x14ac:dyDescent="0.2">
      <c r="A497" s="207" t="s">
        <v>782</v>
      </c>
      <c r="B497" s="207">
        <v>91835</v>
      </c>
      <c r="C497" s="208" t="s">
        <v>28</v>
      </c>
      <c r="D497" s="209" t="s">
        <v>485</v>
      </c>
      <c r="E497" s="210" t="s">
        <v>32</v>
      </c>
      <c r="F497" s="211">
        <v>73.7</v>
      </c>
      <c r="G497" s="313"/>
      <c r="H497" s="210" t="e">
        <f t="shared" si="52"/>
        <v>#VALUE!</v>
      </c>
      <c r="I497" s="210" t="e">
        <f t="shared" si="50"/>
        <v>#VALUE!</v>
      </c>
      <c r="J497" s="212" t="e">
        <f t="shared" si="53"/>
        <v>#VALUE!</v>
      </c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25.5" outlineLevel="1" x14ac:dyDescent="0.2">
      <c r="A498" s="207" t="s">
        <v>783</v>
      </c>
      <c r="B498" s="207">
        <v>91865</v>
      </c>
      <c r="C498" s="208" t="s">
        <v>28</v>
      </c>
      <c r="D498" s="209" t="s">
        <v>111</v>
      </c>
      <c r="E498" s="210" t="s">
        <v>32</v>
      </c>
      <c r="F498" s="211">
        <v>38.799999999999997</v>
      </c>
      <c r="G498" s="313"/>
      <c r="H498" s="210" t="e">
        <f t="shared" si="52"/>
        <v>#VALUE!</v>
      </c>
      <c r="I498" s="210" t="e">
        <f t="shared" si="50"/>
        <v>#VALUE!</v>
      </c>
      <c r="J498" s="212" t="e">
        <f t="shared" si="53"/>
        <v>#VALUE!</v>
      </c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3.5" outlineLevel="1" thickBot="1" x14ac:dyDescent="0.25">
      <c r="A499" s="207" t="s">
        <v>784</v>
      </c>
      <c r="B499" s="208" t="s">
        <v>626</v>
      </c>
      <c r="C499" s="208" t="s">
        <v>651</v>
      </c>
      <c r="D499" s="209" t="s">
        <v>539</v>
      </c>
      <c r="E499" s="210" t="s">
        <v>12</v>
      </c>
      <c r="F499" s="211">
        <v>13</v>
      </c>
      <c r="G499" s="313"/>
      <c r="H499" s="210" t="e">
        <f t="shared" si="52"/>
        <v>#VALUE!</v>
      </c>
      <c r="I499" s="210" t="e">
        <f t="shared" si="50"/>
        <v>#VALUE!</v>
      </c>
      <c r="J499" s="212" t="e">
        <f t="shared" si="53"/>
        <v>#VALUE!</v>
      </c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5.75" outlineLevel="1" thickBot="1" x14ac:dyDescent="0.25">
      <c r="A500" s="194">
        <v>19</v>
      </c>
      <c r="B500" s="195"/>
      <c r="C500" s="196"/>
      <c r="D500" s="197" t="s">
        <v>540</v>
      </c>
      <c r="E500" s="198" t="e">
        <f>E501</f>
        <v>#VALUE!</v>
      </c>
      <c r="F500" s="198"/>
      <c r="G500" s="198"/>
      <c r="H500" s="198"/>
      <c r="I500" s="198"/>
      <c r="J500" s="199" t="e">
        <f>E500/$G$525</f>
        <v>#VALUE!</v>
      </c>
      <c r="K500" s="2"/>
      <c r="L500" s="2"/>
      <c r="M500" s="2"/>
      <c r="N500" s="2"/>
      <c r="O500" s="2"/>
      <c r="P500" s="2"/>
      <c r="Q500" s="2"/>
      <c r="R500" s="2"/>
      <c r="S500" s="2"/>
    </row>
    <row r="501" spans="1:19" outlineLevel="1" x14ac:dyDescent="0.2">
      <c r="A501" s="200" t="s">
        <v>785</v>
      </c>
      <c r="B501" s="201"/>
      <c r="C501" s="202"/>
      <c r="D501" s="203" t="s">
        <v>540</v>
      </c>
      <c r="E501" s="204" t="e">
        <f>SUM(I502:I510)</f>
        <v>#VALUE!</v>
      </c>
      <c r="F501" s="205"/>
      <c r="G501" s="205"/>
      <c r="H501" s="205"/>
      <c r="I501" s="201"/>
      <c r="J501" s="206" t="e">
        <f>E501/$G$525</f>
        <v>#VALUE!</v>
      </c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38.25" outlineLevel="1" x14ac:dyDescent="0.2">
      <c r="A502" s="207" t="s">
        <v>786</v>
      </c>
      <c r="B502" s="207">
        <v>103835</v>
      </c>
      <c r="C502" s="208" t="s">
        <v>28</v>
      </c>
      <c r="D502" s="209" t="s">
        <v>541</v>
      </c>
      <c r="E502" s="210" t="s">
        <v>32</v>
      </c>
      <c r="F502" s="211">
        <v>100</v>
      </c>
      <c r="G502" s="313"/>
      <c r="H502" s="210" t="e">
        <f t="shared" ref="H502:H510" si="54">ROUND(G502*(1+$F$526),2)</f>
        <v>#VALUE!</v>
      </c>
      <c r="I502" s="210" t="e">
        <f t="shared" si="50"/>
        <v>#VALUE!</v>
      </c>
      <c r="J502" s="212" t="e">
        <f t="shared" ref="J502:J510" si="55">I502/$G$525</f>
        <v>#VALUE!</v>
      </c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25.5" outlineLevel="1" x14ac:dyDescent="0.2">
      <c r="A503" s="207" t="s">
        <v>787</v>
      </c>
      <c r="B503" s="207">
        <v>103865</v>
      </c>
      <c r="C503" s="208" t="s">
        <v>28</v>
      </c>
      <c r="D503" s="209" t="s">
        <v>542</v>
      </c>
      <c r="E503" s="210" t="s">
        <v>12</v>
      </c>
      <c r="F503" s="211">
        <v>18</v>
      </c>
      <c r="G503" s="313"/>
      <c r="H503" s="210" t="e">
        <f t="shared" si="54"/>
        <v>#VALUE!</v>
      </c>
      <c r="I503" s="210" t="e">
        <f t="shared" si="50"/>
        <v>#VALUE!</v>
      </c>
      <c r="J503" s="212" t="e">
        <f t="shared" si="55"/>
        <v>#VALUE!</v>
      </c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38.25" outlineLevel="1" x14ac:dyDescent="0.2">
      <c r="A504" s="207" t="s">
        <v>788</v>
      </c>
      <c r="B504" s="207">
        <v>103838</v>
      </c>
      <c r="C504" s="208" t="s">
        <v>28</v>
      </c>
      <c r="D504" s="209" t="s">
        <v>543</v>
      </c>
      <c r="E504" s="210" t="s">
        <v>12</v>
      </c>
      <c r="F504" s="211">
        <v>80</v>
      </c>
      <c r="G504" s="313"/>
      <c r="H504" s="210" t="e">
        <f t="shared" si="54"/>
        <v>#VALUE!</v>
      </c>
      <c r="I504" s="210" t="e">
        <f t="shared" si="50"/>
        <v>#VALUE!</v>
      </c>
      <c r="J504" s="212" t="e">
        <f t="shared" si="55"/>
        <v>#VALUE!</v>
      </c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25.5" outlineLevel="1" x14ac:dyDescent="0.2">
      <c r="A505" s="207" t="s">
        <v>789</v>
      </c>
      <c r="B505" s="207">
        <v>103847</v>
      </c>
      <c r="C505" s="208" t="s">
        <v>28</v>
      </c>
      <c r="D505" s="209" t="s">
        <v>544</v>
      </c>
      <c r="E505" s="210" t="s">
        <v>12</v>
      </c>
      <c r="F505" s="211">
        <v>15</v>
      </c>
      <c r="G505" s="313"/>
      <c r="H505" s="210" t="e">
        <f t="shared" si="54"/>
        <v>#VALUE!</v>
      </c>
      <c r="I505" s="210" t="e">
        <f t="shared" si="50"/>
        <v>#VALUE!</v>
      </c>
      <c r="J505" s="212" t="e">
        <f t="shared" si="55"/>
        <v>#VALUE!</v>
      </c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38.25" outlineLevel="1" x14ac:dyDescent="0.2">
      <c r="A506" s="207" t="s">
        <v>790</v>
      </c>
      <c r="B506" s="207" t="s">
        <v>545</v>
      </c>
      <c r="C506" s="208" t="s">
        <v>250</v>
      </c>
      <c r="D506" s="209" t="s">
        <v>546</v>
      </c>
      <c r="E506" s="210" t="s">
        <v>12</v>
      </c>
      <c r="F506" s="211">
        <v>2</v>
      </c>
      <c r="G506" s="313"/>
      <c r="H506" s="210" t="e">
        <f t="shared" si="54"/>
        <v>#VALUE!</v>
      </c>
      <c r="I506" s="210" t="e">
        <f t="shared" si="50"/>
        <v>#VALUE!</v>
      </c>
      <c r="J506" s="212" t="e">
        <f t="shared" si="55"/>
        <v>#VALUE!</v>
      </c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38.25" x14ac:dyDescent="0.2">
      <c r="A507" s="207" t="s">
        <v>791</v>
      </c>
      <c r="B507" s="207">
        <v>11218</v>
      </c>
      <c r="C507" s="213" t="s">
        <v>145</v>
      </c>
      <c r="D507" s="209" t="s">
        <v>547</v>
      </c>
      <c r="E507" s="210" t="s">
        <v>264</v>
      </c>
      <c r="F507" s="211">
        <v>5</v>
      </c>
      <c r="G507" s="313"/>
      <c r="H507" s="210" t="e">
        <f t="shared" si="54"/>
        <v>#VALUE!</v>
      </c>
      <c r="I507" s="210" t="e">
        <f t="shared" si="50"/>
        <v>#VALUE!</v>
      </c>
      <c r="J507" s="212" t="e">
        <f t="shared" si="55"/>
        <v>#VALUE!</v>
      </c>
      <c r="K507" s="2"/>
      <c r="L507" s="2"/>
      <c r="M507" s="2"/>
      <c r="N507" s="2"/>
      <c r="O507" s="2"/>
      <c r="P507" s="2"/>
      <c r="Q507" s="2"/>
      <c r="R507" s="2"/>
      <c r="S507" s="2"/>
    </row>
    <row r="508" spans="1:19" x14ac:dyDescent="0.2">
      <c r="A508" s="207" t="s">
        <v>792</v>
      </c>
      <c r="B508" s="207" t="s">
        <v>548</v>
      </c>
      <c r="C508" s="213" t="s">
        <v>175</v>
      </c>
      <c r="D508" s="209" t="s">
        <v>549</v>
      </c>
      <c r="E508" s="210" t="s">
        <v>12</v>
      </c>
      <c r="F508" s="211">
        <v>2</v>
      </c>
      <c r="G508" s="258">
        <f>'Composições - LIC'!G144</f>
        <v>0</v>
      </c>
      <c r="H508" s="210" t="e">
        <f t="shared" si="54"/>
        <v>#VALUE!</v>
      </c>
      <c r="I508" s="210" t="e">
        <f t="shared" si="50"/>
        <v>#VALUE!</v>
      </c>
      <c r="J508" s="212" t="e">
        <f t="shared" si="55"/>
        <v>#VALUE!</v>
      </c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25.5" x14ac:dyDescent="0.2">
      <c r="A509" s="207" t="s">
        <v>793</v>
      </c>
      <c r="B509" s="207">
        <v>8733</v>
      </c>
      <c r="C509" s="213" t="s">
        <v>145</v>
      </c>
      <c r="D509" s="209" t="s">
        <v>550</v>
      </c>
      <c r="E509" s="210" t="s">
        <v>264</v>
      </c>
      <c r="F509" s="211">
        <v>2</v>
      </c>
      <c r="G509" s="313"/>
      <c r="H509" s="210" t="e">
        <f t="shared" si="54"/>
        <v>#VALUE!</v>
      </c>
      <c r="I509" s="210" t="e">
        <f t="shared" si="50"/>
        <v>#VALUE!</v>
      </c>
      <c r="J509" s="212" t="e">
        <f t="shared" si="55"/>
        <v>#VALUE!</v>
      </c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51.75" thickBot="1" x14ac:dyDescent="0.25">
      <c r="A510" s="207" t="s">
        <v>794</v>
      </c>
      <c r="B510" s="207">
        <v>91179</v>
      </c>
      <c r="C510" s="208" t="s">
        <v>28</v>
      </c>
      <c r="D510" s="209" t="s">
        <v>551</v>
      </c>
      <c r="E510" s="210" t="s">
        <v>32</v>
      </c>
      <c r="F510" s="211">
        <v>18</v>
      </c>
      <c r="G510" s="313"/>
      <c r="H510" s="210" t="e">
        <f t="shared" si="54"/>
        <v>#VALUE!</v>
      </c>
      <c r="I510" s="210" t="e">
        <f t="shared" si="50"/>
        <v>#VALUE!</v>
      </c>
      <c r="J510" s="212" t="e">
        <f t="shared" si="55"/>
        <v>#VALUE!</v>
      </c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5.75" thickBot="1" x14ac:dyDescent="0.25">
      <c r="A511" s="194">
        <v>20</v>
      </c>
      <c r="B511" s="195"/>
      <c r="C511" s="196"/>
      <c r="D511" s="197" t="s">
        <v>552</v>
      </c>
      <c r="E511" s="198" t="e">
        <f>E512+E518</f>
        <v>#VALUE!</v>
      </c>
      <c r="F511" s="198"/>
      <c r="G511" s="198"/>
      <c r="H511" s="198"/>
      <c r="I511" s="198"/>
      <c r="J511" s="199" t="e">
        <f>E511/$G$525</f>
        <v>#VALUE!</v>
      </c>
      <c r="K511" s="2"/>
      <c r="L511" s="2"/>
      <c r="M511" s="2"/>
      <c r="N511" s="2"/>
      <c r="O511" s="2"/>
      <c r="P511" s="2"/>
      <c r="Q511" s="2"/>
      <c r="R511" s="2"/>
      <c r="S511" s="2"/>
    </row>
    <row r="512" spans="1:19" x14ac:dyDescent="0.2">
      <c r="A512" s="200" t="s">
        <v>795</v>
      </c>
      <c r="B512" s="201"/>
      <c r="C512" s="202"/>
      <c r="D512" s="203" t="s">
        <v>553</v>
      </c>
      <c r="E512" s="204" t="e">
        <f>SUM(I513:I517)</f>
        <v>#VALUE!</v>
      </c>
      <c r="F512" s="205"/>
      <c r="G512" s="205"/>
      <c r="H512" s="205"/>
      <c r="I512" s="201"/>
      <c r="J512" s="206" t="e">
        <f>E512/$G$525</f>
        <v>#VALUE!</v>
      </c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25.5" outlineLevel="1" x14ac:dyDescent="0.2">
      <c r="A513" s="207" t="s">
        <v>809</v>
      </c>
      <c r="B513" s="207">
        <v>104658</v>
      </c>
      <c r="C513" s="208" t="s">
        <v>28</v>
      </c>
      <c r="D513" s="257" t="s">
        <v>554</v>
      </c>
      <c r="E513" s="210" t="s">
        <v>147</v>
      </c>
      <c r="F513" s="211">
        <v>23</v>
      </c>
      <c r="G513" s="313"/>
      <c r="H513" s="210" t="e">
        <f>ROUND(G513*(1+$F$526),2)</f>
        <v>#VALUE!</v>
      </c>
      <c r="I513" s="210" t="e">
        <f>ROUND(H513*F513,2)</f>
        <v>#VALUE!</v>
      </c>
      <c r="J513" s="212" t="e">
        <f>I513/$G$525</f>
        <v>#VALUE!</v>
      </c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38.25" outlineLevel="1" x14ac:dyDescent="0.2">
      <c r="A514" s="275" t="s">
        <v>810</v>
      </c>
      <c r="B514" s="275">
        <v>94276</v>
      </c>
      <c r="C514" s="276" t="s">
        <v>28</v>
      </c>
      <c r="D514" s="277" t="s">
        <v>555</v>
      </c>
      <c r="E514" s="278" t="s">
        <v>32</v>
      </c>
      <c r="F514" s="279">
        <v>58</v>
      </c>
      <c r="G514" s="321"/>
      <c r="H514" s="278" t="e">
        <f>ROUND(G514*(1+$F$526),2)</f>
        <v>#VALUE!</v>
      </c>
      <c r="I514" s="278" t="e">
        <f>ROUND(H514*F514,2)</f>
        <v>#VALUE!</v>
      </c>
      <c r="J514" s="280" t="e">
        <f>I514/$G$525</f>
        <v>#VALUE!</v>
      </c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25.5" outlineLevel="1" x14ac:dyDescent="0.2">
      <c r="A515" s="281" t="s">
        <v>1145</v>
      </c>
      <c r="B515" s="282" t="s">
        <v>1146</v>
      </c>
      <c r="C515" s="281" t="s">
        <v>28</v>
      </c>
      <c r="D515" s="283" t="s">
        <v>1147</v>
      </c>
      <c r="E515" s="284" t="s">
        <v>32</v>
      </c>
      <c r="F515" s="285">
        <v>58</v>
      </c>
      <c r="G515" s="322"/>
      <c r="H515" s="284" t="e">
        <f>ROUND(G515*(1+$F$526),2)</f>
        <v>#VALUE!</v>
      </c>
      <c r="I515" s="284" t="e">
        <f>ROUND(H515*F515,2)</f>
        <v>#VALUE!</v>
      </c>
      <c r="J515" s="286" t="e">
        <f>I515/$G$525</f>
        <v>#VALUE!</v>
      </c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25.5" outlineLevel="1" x14ac:dyDescent="0.2">
      <c r="A516" s="287" t="s">
        <v>1148</v>
      </c>
      <c r="B516" s="288" t="s">
        <v>1149</v>
      </c>
      <c r="C516" s="287" t="s">
        <v>28</v>
      </c>
      <c r="D516" s="283" t="s">
        <v>1150</v>
      </c>
      <c r="E516" s="289" t="s">
        <v>32</v>
      </c>
      <c r="F516" s="290">
        <v>58</v>
      </c>
      <c r="G516" s="323"/>
      <c r="H516" s="284" t="e">
        <f>ROUND(G516*(1+$F$526),2)</f>
        <v>#VALUE!</v>
      </c>
      <c r="I516" s="289" t="e">
        <f>ROUND(H516*F516,2)</f>
        <v>#VALUE!</v>
      </c>
      <c r="J516" s="291" t="e">
        <f>I516/$G$525</f>
        <v>#VALUE!</v>
      </c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25.5" outlineLevel="1" x14ac:dyDescent="0.2">
      <c r="A517" s="292" t="s">
        <v>1151</v>
      </c>
      <c r="B517" s="293">
        <v>10564</v>
      </c>
      <c r="C517" s="294" t="s">
        <v>145</v>
      </c>
      <c r="D517" s="295" t="s">
        <v>1152</v>
      </c>
      <c r="E517" s="296" t="s">
        <v>264</v>
      </c>
      <c r="F517" s="297">
        <v>1</v>
      </c>
      <c r="G517" s="324"/>
      <c r="H517" s="298" t="e">
        <f>ROUND(G517*(1+$F$526),2)</f>
        <v>#VALUE!</v>
      </c>
      <c r="I517" s="299" t="e">
        <f>ROUND(H517*F517,2)</f>
        <v>#VALUE!</v>
      </c>
      <c r="J517" s="300" t="e">
        <f>I517/$G$525</f>
        <v>#VALUE!</v>
      </c>
      <c r="K517" s="2"/>
      <c r="L517" s="2"/>
      <c r="M517" s="2"/>
      <c r="N517" s="2"/>
      <c r="O517" s="2"/>
      <c r="P517" s="2"/>
      <c r="Q517" s="2"/>
      <c r="R517" s="2"/>
      <c r="S517" s="2"/>
    </row>
    <row r="518" spans="1:19" outlineLevel="1" x14ac:dyDescent="0.2">
      <c r="A518" s="200" t="s">
        <v>1123</v>
      </c>
      <c r="B518" s="301"/>
      <c r="C518" s="202"/>
      <c r="D518" s="302" t="s">
        <v>132</v>
      </c>
      <c r="E518" s="204" t="e">
        <f>SUM(I519:I520)</f>
        <v>#VALUE!</v>
      </c>
      <c r="F518" s="241"/>
      <c r="G518" s="241"/>
      <c r="H518" s="241"/>
      <c r="I518" s="201"/>
      <c r="J518" s="206" t="e">
        <f>E518/$G$525</f>
        <v>#VALUE!</v>
      </c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25.5" outlineLevel="1" x14ac:dyDescent="0.2">
      <c r="A519" s="207" t="s">
        <v>1124</v>
      </c>
      <c r="B519" s="207">
        <v>103946</v>
      </c>
      <c r="C519" s="208" t="s">
        <v>28</v>
      </c>
      <c r="D519" s="257" t="s">
        <v>556</v>
      </c>
      <c r="E519" s="210" t="s">
        <v>147</v>
      </c>
      <c r="F519" s="211">
        <f>1440.89+37.13</f>
        <v>1478.0200000000002</v>
      </c>
      <c r="G519" s="313"/>
      <c r="H519" s="210" t="e">
        <f>ROUND(G519*(1+$F$526),2)</f>
        <v>#VALUE!</v>
      </c>
      <c r="I519" s="210" t="e">
        <f>ROUND(H519*F519,2)</f>
        <v>#VALUE!</v>
      </c>
      <c r="J519" s="212" t="e">
        <f>I519/$G$525</f>
        <v>#VALUE!</v>
      </c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3.5" outlineLevel="1" thickBot="1" x14ac:dyDescent="0.25">
      <c r="A520" s="214" t="s">
        <v>1141</v>
      </c>
      <c r="B520" s="215" t="s">
        <v>1142</v>
      </c>
      <c r="C520" s="214" t="s">
        <v>28</v>
      </c>
      <c r="D520" s="303" t="s">
        <v>1143</v>
      </c>
      <c r="E520" s="217" t="s">
        <v>649</v>
      </c>
      <c r="F520" s="218">
        <v>185.45</v>
      </c>
      <c r="G520" s="314"/>
      <c r="H520" s="223" t="e">
        <f>ROUND(G520*(1+$F$526),2)</f>
        <v>#VALUE!</v>
      </c>
      <c r="I520" s="217" t="e">
        <f>ROUND(H520*F520,2)</f>
        <v>#VALUE!</v>
      </c>
      <c r="J520" s="243" t="e">
        <f>I520/$G$525</f>
        <v>#VALUE!</v>
      </c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5.75" outlineLevel="1" thickBot="1" x14ac:dyDescent="0.25">
      <c r="A521" s="194">
        <v>21</v>
      </c>
      <c r="B521" s="195"/>
      <c r="C521" s="196"/>
      <c r="D521" s="197" t="s">
        <v>14</v>
      </c>
      <c r="E521" s="198" t="e">
        <f>E522</f>
        <v>#VALUE!</v>
      </c>
      <c r="F521" s="198"/>
      <c r="G521" s="198"/>
      <c r="H521" s="198"/>
      <c r="I521" s="198"/>
      <c r="J521" s="199" t="e">
        <f>E521/$G$525</f>
        <v>#VALUE!</v>
      </c>
      <c r="K521" s="2"/>
      <c r="L521" s="2"/>
      <c r="M521" s="2"/>
      <c r="N521" s="2"/>
      <c r="O521" s="2"/>
      <c r="P521" s="2"/>
      <c r="Q521" s="2"/>
      <c r="R521" s="2"/>
      <c r="S521" s="2"/>
    </row>
    <row r="522" spans="1:19" outlineLevel="1" x14ac:dyDescent="0.2">
      <c r="A522" s="200" t="s">
        <v>796</v>
      </c>
      <c r="B522" s="201"/>
      <c r="C522" s="202"/>
      <c r="D522" s="203" t="s">
        <v>802</v>
      </c>
      <c r="E522" s="204" t="e">
        <f>SUM(I523:I524)</f>
        <v>#VALUE!</v>
      </c>
      <c r="F522" s="205"/>
      <c r="G522" s="205"/>
      <c r="H522" s="205"/>
      <c r="I522" s="201"/>
      <c r="J522" s="206" t="e">
        <f>E522/$G$525</f>
        <v>#VALUE!</v>
      </c>
      <c r="K522" s="2"/>
      <c r="L522" s="2"/>
      <c r="M522" s="2"/>
      <c r="N522" s="2"/>
      <c r="O522" s="2"/>
      <c r="P522" s="2"/>
      <c r="Q522" s="2"/>
      <c r="R522" s="2"/>
      <c r="S522" s="2"/>
    </row>
    <row r="523" spans="1:19" outlineLevel="1" x14ac:dyDescent="0.2">
      <c r="A523" s="207" t="s">
        <v>811</v>
      </c>
      <c r="B523" s="207">
        <v>2451</v>
      </c>
      <c r="C523" s="213" t="s">
        <v>145</v>
      </c>
      <c r="D523" s="209" t="s">
        <v>557</v>
      </c>
      <c r="E523" s="210" t="s">
        <v>147</v>
      </c>
      <c r="F523" s="211">
        <v>665.76</v>
      </c>
      <c r="G523" s="313"/>
      <c r="H523" s="210" t="e">
        <f t="shared" ref="H523:H524" si="56">ROUND(G523*(1+$F$526),2)</f>
        <v>#VALUE!</v>
      </c>
      <c r="I523" s="210" t="e">
        <f>ROUND(H523*F523,2)</f>
        <v>#VALUE!</v>
      </c>
      <c r="J523" s="212" t="e">
        <f>I523/$G$525</f>
        <v>#VALUE!</v>
      </c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3.5" outlineLevel="1" thickBot="1" x14ac:dyDescent="0.25">
      <c r="A524" s="207" t="s">
        <v>812</v>
      </c>
      <c r="B524" s="207">
        <v>2450</v>
      </c>
      <c r="C524" s="213" t="s">
        <v>145</v>
      </c>
      <c r="D524" s="209" t="s">
        <v>558</v>
      </c>
      <c r="E524" s="210" t="s">
        <v>147</v>
      </c>
      <c r="F524" s="211">
        <v>665.76</v>
      </c>
      <c r="G524" s="313"/>
      <c r="H524" s="210" t="e">
        <f t="shared" si="56"/>
        <v>#VALUE!</v>
      </c>
      <c r="I524" s="210" t="e">
        <f>ROUND(H524*F524,2)</f>
        <v>#VALUE!</v>
      </c>
      <c r="J524" s="212" t="e">
        <f>I524/$G$525</f>
        <v>#VALUE!</v>
      </c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8.75" thickBot="1" x14ac:dyDescent="0.25">
      <c r="A525" s="304" t="s">
        <v>118</v>
      </c>
      <c r="B525" s="304"/>
      <c r="C525" s="304"/>
      <c r="D525" s="305"/>
      <c r="E525" s="306"/>
      <c r="F525" s="307"/>
      <c r="G525" s="448" t="e">
        <f>SUM(E521,E511,E500,E477,E456,E345,E223,E196,E192,E179,E176,E169,E160,E153,E120,E115,E103,E86,E52,E34,E15)</f>
        <v>#VALUE!</v>
      </c>
      <c r="H525" s="449"/>
      <c r="I525" s="450"/>
      <c r="J525" s="308" t="e">
        <f>J521+J511+J500+J477+J456+J345+J223+J196+J192+J179+J176+J169+J160+J153+J120+J115+J103+J86+J52+J34+J15</f>
        <v>#VALUE!</v>
      </c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8.75" thickBot="1" x14ac:dyDescent="0.25">
      <c r="A526" s="304"/>
      <c r="B526" s="304"/>
      <c r="C526" s="304"/>
      <c r="D526" s="305"/>
      <c r="E526" s="306" t="s">
        <v>29</v>
      </c>
      <c r="F526" s="325" t="s">
        <v>1153</v>
      </c>
      <c r="G526" s="448"/>
      <c r="H526" s="449"/>
      <c r="I526" s="450"/>
      <c r="J526" s="308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35.25" customHeight="1" x14ac:dyDescent="0.2">
      <c r="A527" s="447" t="s">
        <v>27</v>
      </c>
      <c r="B527" s="447"/>
      <c r="C527" s="447"/>
      <c r="D527" s="447"/>
      <c r="E527" s="447"/>
      <c r="F527" s="447"/>
      <c r="G527" s="309"/>
      <c r="H527" s="310"/>
      <c r="I527" s="311"/>
      <c r="J527" s="31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x14ac:dyDescent="0.2">
      <c r="A528" s="25"/>
      <c r="B528" s="25"/>
      <c r="C528" s="26"/>
      <c r="K528" s="2"/>
      <c r="L528" s="2"/>
      <c r="M528" s="2"/>
      <c r="N528" s="2"/>
      <c r="O528" s="2"/>
      <c r="P528" s="2"/>
      <c r="Q528" s="2"/>
      <c r="R528" s="2"/>
      <c r="S528" s="2"/>
    </row>
    <row r="529" spans="1:19" x14ac:dyDescent="0.2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5" x14ac:dyDescent="0.2">
      <c r="A530" s="25"/>
      <c r="B530" s="26"/>
      <c r="C530" s="126"/>
      <c r="E530" s="24"/>
      <c r="F530" s="446"/>
      <c r="G530" s="446"/>
      <c r="H530" s="446"/>
      <c r="I530" s="446"/>
      <c r="J530" s="25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5" x14ac:dyDescent="0.2">
      <c r="A531" s="25"/>
      <c r="B531" s="26"/>
      <c r="C531" s="126"/>
      <c r="E531" s="24"/>
      <c r="F531" s="24"/>
      <c r="G531" s="125"/>
      <c r="H531" s="125"/>
      <c r="I531" s="128"/>
      <c r="J531" s="25"/>
      <c r="K531" s="2"/>
      <c r="L531" s="2"/>
      <c r="M531" s="2"/>
      <c r="N531" s="2"/>
      <c r="O531" s="2"/>
      <c r="P531" s="2"/>
      <c r="Q531" s="2"/>
      <c r="R531" s="2"/>
      <c r="S531" s="2"/>
    </row>
    <row r="532" spans="1:19" x14ac:dyDescent="0.2">
      <c r="A532" s="25"/>
      <c r="B532" s="26"/>
      <c r="G532" s="27"/>
      <c r="H532" s="27"/>
      <c r="I532" s="129"/>
      <c r="J532" s="25"/>
      <c r="K532" s="2"/>
      <c r="L532" s="2"/>
      <c r="M532" s="2"/>
      <c r="N532" s="2"/>
      <c r="O532" s="2"/>
      <c r="P532" s="2"/>
      <c r="Q532" s="2"/>
      <c r="R532" s="2"/>
      <c r="S532" s="2"/>
    </row>
    <row r="533" spans="1:19" x14ac:dyDescent="0.2">
      <c r="A533" s="25"/>
      <c r="B533" s="26"/>
      <c r="G533" s="27"/>
      <c r="H533" s="27"/>
      <c r="I533" s="129"/>
      <c r="J533" s="25"/>
      <c r="K533" s="2"/>
      <c r="L533" s="2"/>
      <c r="M533" s="2"/>
      <c r="N533" s="2"/>
      <c r="O533" s="2"/>
      <c r="P533" s="2"/>
      <c r="Q533" s="2"/>
      <c r="R533" s="2"/>
      <c r="S533" s="2"/>
    </row>
    <row r="534" spans="1:19" x14ac:dyDescent="0.2">
      <c r="A534" s="25"/>
      <c r="B534" s="3"/>
      <c r="G534" s="27"/>
      <c r="H534" s="27"/>
      <c r="I534" s="129"/>
      <c r="J534" s="25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5.75" x14ac:dyDescent="0.2">
      <c r="A535" s="25"/>
      <c r="B535" s="3"/>
      <c r="C535" s="117"/>
      <c r="D535" s="130"/>
      <c r="E535" s="130"/>
      <c r="F535" s="130"/>
      <c r="G535" s="130"/>
      <c r="H535" s="130"/>
      <c r="I535" s="129"/>
      <c r="J535" s="25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5" x14ac:dyDescent="0.2">
      <c r="A536" s="25"/>
      <c r="B536" s="3"/>
      <c r="C536" s="127"/>
      <c r="D536" s="131"/>
      <c r="E536" s="131"/>
      <c r="F536" s="132"/>
      <c r="G536" s="131"/>
      <c r="H536" s="131"/>
      <c r="I536" s="133"/>
      <c r="J536" s="25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5" x14ac:dyDescent="0.2">
      <c r="A537" s="25"/>
      <c r="B537" s="3"/>
      <c r="C537" s="126"/>
      <c r="D537" s="131"/>
      <c r="E537" s="131"/>
      <c r="F537" s="132"/>
      <c r="G537" s="131"/>
      <c r="H537" s="131"/>
      <c r="I537" s="133"/>
      <c r="J537" s="25"/>
      <c r="K537" s="2"/>
      <c r="L537" s="2"/>
      <c r="M537" s="2"/>
      <c r="N537" s="2"/>
      <c r="O537" s="2"/>
      <c r="P537" s="2"/>
      <c r="Q537" s="2"/>
      <c r="R537" s="2"/>
      <c r="S537" s="2"/>
    </row>
    <row r="538" spans="1:19" x14ac:dyDescent="0.2">
      <c r="A538" s="25"/>
      <c r="I538" s="133"/>
      <c r="J538" s="25"/>
      <c r="K538" s="2"/>
      <c r="L538" s="2"/>
      <c r="M538" s="2"/>
      <c r="N538" s="2"/>
      <c r="O538" s="2"/>
      <c r="P538" s="2"/>
      <c r="Q538" s="2"/>
      <c r="R538" s="2"/>
      <c r="S538" s="2"/>
    </row>
    <row r="539" spans="1:19" x14ac:dyDescent="0.2">
      <c r="A539" s="25"/>
      <c r="I539" s="133"/>
      <c r="J539" s="25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5.75" x14ac:dyDescent="0.2">
      <c r="A540" s="25"/>
      <c r="B540" s="3"/>
      <c r="C540" s="134"/>
      <c r="D540" s="135"/>
      <c r="E540" s="135"/>
      <c r="F540" s="134"/>
      <c r="G540" s="136"/>
      <c r="H540" s="136"/>
      <c r="I540" s="133"/>
      <c r="J540" s="25"/>
      <c r="K540" s="2"/>
      <c r="L540" s="2"/>
      <c r="M540" s="2"/>
      <c r="N540" s="2"/>
      <c r="O540" s="2"/>
      <c r="P540" s="2"/>
      <c r="Q540" s="2"/>
      <c r="R540" s="2"/>
      <c r="S540" s="2"/>
    </row>
    <row r="541" spans="1:19" x14ac:dyDescent="0.2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"/>
      <c r="L541" s="2"/>
      <c r="M541" s="2"/>
      <c r="N541" s="2"/>
      <c r="O541" s="2"/>
      <c r="P541" s="2"/>
      <c r="Q541" s="2"/>
      <c r="R541" s="2"/>
      <c r="S541" s="2"/>
    </row>
    <row r="542" spans="1:19" x14ac:dyDescent="0.2">
      <c r="A542" s="25"/>
      <c r="B542" s="25"/>
      <c r="C542" s="25"/>
      <c r="D542" s="25"/>
      <c r="E542" s="25"/>
      <c r="F542" s="140"/>
      <c r="G542" s="25"/>
      <c r="H542" s="25"/>
      <c r="I542" s="25"/>
      <c r="J542" s="25"/>
      <c r="K542" s="2"/>
      <c r="L542" s="2"/>
      <c r="M542" s="2"/>
      <c r="N542" s="2"/>
      <c r="O542" s="2"/>
      <c r="P542" s="2"/>
      <c r="Q542" s="2"/>
      <c r="R542" s="2"/>
      <c r="S542" s="2"/>
    </row>
    <row r="543" spans="1:19" x14ac:dyDescent="0.2">
      <c r="A543" s="3"/>
      <c r="B543" s="3"/>
      <c r="C543" s="3"/>
      <c r="D543" s="4"/>
      <c r="E543" s="3"/>
      <c r="F543" s="30"/>
      <c r="G543" s="30"/>
      <c r="H543" s="30"/>
      <c r="I543" s="30"/>
      <c r="J543" s="29"/>
      <c r="K543" s="2"/>
      <c r="L543" s="2"/>
      <c r="M543" s="2"/>
      <c r="N543" s="2"/>
      <c r="O543" s="2"/>
      <c r="P543" s="2"/>
      <c r="Q543" s="2"/>
      <c r="R543" s="2"/>
      <c r="S543" s="2"/>
    </row>
    <row r="544" spans="1:19" x14ac:dyDescent="0.2">
      <c r="A544" s="3"/>
      <c r="B544" s="3"/>
      <c r="C544" s="3"/>
      <c r="D544" s="4"/>
      <c r="E544" s="3"/>
      <c r="F544" s="30"/>
      <c r="G544" s="30"/>
      <c r="H544" s="30"/>
      <c r="I544" s="30"/>
      <c r="J544" s="29"/>
      <c r="K544" s="2"/>
      <c r="L544" s="2"/>
      <c r="M544" s="2"/>
      <c r="N544" s="2"/>
      <c r="O544" s="2"/>
      <c r="P544" s="2"/>
      <c r="Q544" s="2"/>
      <c r="R544" s="2"/>
      <c r="S544" s="2"/>
    </row>
    <row r="545" spans="1:19" x14ac:dyDescent="0.2">
      <c r="A545" s="3"/>
      <c r="B545" s="3"/>
      <c r="C545" s="3"/>
      <c r="D545" s="4"/>
      <c r="E545" s="3"/>
      <c r="F545" s="30"/>
      <c r="G545" s="30"/>
      <c r="H545" s="30"/>
      <c r="I545" s="30"/>
      <c r="J545" s="29"/>
      <c r="K545" s="2"/>
      <c r="L545" s="2"/>
      <c r="M545" s="2"/>
      <c r="N545" s="2"/>
      <c r="O545" s="2"/>
      <c r="P545" s="2"/>
      <c r="Q545" s="2"/>
      <c r="R545" s="2"/>
      <c r="S545" s="2"/>
    </row>
    <row r="546" spans="1:19" x14ac:dyDescent="0.2">
      <c r="A546" s="3"/>
      <c r="B546" s="3"/>
      <c r="C546" s="3"/>
      <c r="D546" s="4"/>
      <c r="E546" s="3"/>
      <c r="F546" s="30"/>
      <c r="G546" s="30"/>
      <c r="H546" s="30"/>
      <c r="I546" s="30"/>
      <c r="J546" s="29"/>
      <c r="K546" s="2"/>
      <c r="L546" s="2"/>
      <c r="M546" s="2"/>
      <c r="N546" s="2"/>
      <c r="O546" s="2"/>
      <c r="P546" s="2"/>
      <c r="Q546" s="2"/>
      <c r="R546" s="2"/>
      <c r="S546" s="2"/>
    </row>
    <row r="547" spans="1:19" x14ac:dyDescent="0.2">
      <c r="A547" s="3"/>
      <c r="B547" s="3"/>
      <c r="C547" s="3"/>
      <c r="D547" s="4"/>
      <c r="E547" s="3"/>
      <c r="F547" s="30"/>
      <c r="G547" s="30"/>
      <c r="H547" s="30"/>
      <c r="I547" s="30"/>
      <c r="J547" s="29"/>
      <c r="K547" s="2"/>
      <c r="L547" s="2"/>
      <c r="M547" s="2"/>
      <c r="N547" s="2"/>
      <c r="O547" s="2"/>
      <c r="P547" s="2"/>
      <c r="Q547" s="2"/>
      <c r="R547" s="2"/>
      <c r="S547" s="2"/>
    </row>
    <row r="548" spans="1:19" x14ac:dyDescent="0.2">
      <c r="A548" s="3"/>
      <c r="B548" s="3"/>
      <c r="C548" s="3"/>
      <c r="D548" s="4"/>
      <c r="E548" s="3"/>
      <c r="F548" s="30"/>
      <c r="G548" s="30"/>
      <c r="H548" s="30"/>
      <c r="I548" s="30"/>
      <c r="J548" s="29"/>
      <c r="K548" s="2"/>
      <c r="L548" s="2"/>
      <c r="M548" s="2"/>
      <c r="N548" s="2"/>
      <c r="O548" s="2"/>
      <c r="P548" s="2"/>
      <c r="Q548" s="2"/>
      <c r="R548" s="2"/>
      <c r="S548" s="2"/>
    </row>
    <row r="549" spans="1:19" x14ac:dyDescent="0.2">
      <c r="A549" s="3"/>
      <c r="B549" s="3"/>
      <c r="C549" s="3"/>
      <c r="D549" s="4"/>
      <c r="E549" s="3"/>
      <c r="F549" s="30"/>
      <c r="G549" s="30"/>
      <c r="H549" s="30"/>
      <c r="I549" s="30"/>
      <c r="J549" s="29"/>
      <c r="K549" s="2"/>
      <c r="L549" s="2"/>
      <c r="M549" s="2"/>
      <c r="N549" s="2"/>
      <c r="O549" s="2"/>
      <c r="P549" s="2"/>
      <c r="Q549" s="2"/>
      <c r="R549" s="2"/>
      <c r="S549" s="2"/>
    </row>
    <row r="550" spans="1:19" x14ac:dyDescent="0.2">
      <c r="A550" s="3"/>
      <c r="B550" s="3"/>
      <c r="C550" s="3"/>
      <c r="D550" s="4"/>
      <c r="E550" s="3"/>
      <c r="F550" s="30"/>
      <c r="G550" s="30"/>
      <c r="H550" s="30"/>
      <c r="I550" s="30"/>
      <c r="J550" s="29"/>
      <c r="K550" s="2"/>
      <c r="L550" s="2"/>
      <c r="M550" s="2"/>
      <c r="N550" s="2"/>
      <c r="O550" s="2"/>
      <c r="P550" s="2"/>
      <c r="Q550" s="2"/>
      <c r="R550" s="2"/>
      <c r="S550" s="2"/>
    </row>
    <row r="551" spans="1:19" x14ac:dyDescent="0.2">
      <c r="A551" s="3"/>
      <c r="B551" s="3"/>
      <c r="C551" s="3"/>
      <c r="D551" s="4"/>
      <c r="E551" s="3"/>
      <c r="F551" s="30"/>
      <c r="G551" s="30"/>
      <c r="H551" s="30"/>
      <c r="I551" s="30"/>
      <c r="J551" s="29"/>
      <c r="K551" s="2"/>
      <c r="L551" s="2"/>
      <c r="M551" s="2"/>
      <c r="N551" s="2"/>
      <c r="O551" s="2"/>
      <c r="P551" s="2"/>
      <c r="Q551" s="2"/>
      <c r="R551" s="2"/>
      <c r="S551" s="2"/>
    </row>
    <row r="552" spans="1:19" x14ac:dyDescent="0.2">
      <c r="A552" s="3"/>
      <c r="B552" s="3"/>
      <c r="C552" s="3"/>
      <c r="D552" s="4"/>
      <c r="E552" s="3"/>
      <c r="F552" s="30"/>
      <c r="G552" s="30"/>
      <c r="H552" s="30"/>
      <c r="I552" s="30"/>
      <c r="J552" s="29"/>
      <c r="K552" s="2"/>
      <c r="L552" s="2"/>
      <c r="M552" s="2"/>
      <c r="N552" s="2"/>
      <c r="O552" s="2"/>
      <c r="P552" s="2"/>
      <c r="Q552" s="2"/>
      <c r="R552" s="2"/>
      <c r="S552" s="2"/>
    </row>
    <row r="553" spans="1:19" x14ac:dyDescent="0.2">
      <c r="A553" s="3"/>
      <c r="B553" s="3"/>
      <c r="C553" s="3"/>
      <c r="D553" s="4"/>
      <c r="E553" s="3"/>
      <c r="F553" s="30"/>
      <c r="G553" s="30"/>
      <c r="H553" s="30"/>
      <c r="I553" s="30"/>
      <c r="J553" s="29"/>
      <c r="K553" s="2"/>
      <c r="L553" s="2"/>
      <c r="M553" s="2"/>
      <c r="N553" s="2"/>
      <c r="O553" s="2"/>
      <c r="P553" s="2"/>
      <c r="Q553" s="2"/>
      <c r="R553" s="2"/>
      <c r="S553" s="2"/>
    </row>
    <row r="554" spans="1:19" x14ac:dyDescent="0.2">
      <c r="A554" s="3"/>
      <c r="B554" s="3"/>
      <c r="C554" s="3"/>
      <c r="D554" s="4"/>
      <c r="E554" s="3"/>
      <c r="F554" s="30"/>
      <c r="G554" s="30"/>
      <c r="H554" s="30"/>
      <c r="I554" s="30"/>
      <c r="J554" s="29"/>
      <c r="K554" s="2"/>
      <c r="L554" s="2"/>
      <c r="M554" s="2"/>
      <c r="N554" s="2"/>
      <c r="O554" s="2"/>
      <c r="P554" s="2"/>
      <c r="Q554" s="2"/>
      <c r="R554" s="2"/>
      <c r="S554" s="2"/>
    </row>
    <row r="555" spans="1:19" x14ac:dyDescent="0.2">
      <c r="A555" s="3"/>
      <c r="B555" s="3"/>
      <c r="C555" s="3"/>
      <c r="D555" s="4"/>
      <c r="E555" s="3"/>
      <c r="F555" s="30"/>
      <c r="G555" s="30"/>
      <c r="H555" s="30"/>
      <c r="I555" s="30"/>
      <c r="J555" s="29"/>
      <c r="K555" s="2"/>
      <c r="L555" s="2"/>
      <c r="M555" s="2"/>
      <c r="N555" s="2"/>
      <c r="O555" s="2"/>
      <c r="P555" s="2"/>
      <c r="Q555" s="2"/>
      <c r="R555" s="2"/>
      <c r="S555" s="2"/>
    </row>
    <row r="556" spans="1:19" x14ac:dyDescent="0.2">
      <c r="A556" s="3"/>
      <c r="B556" s="3"/>
      <c r="C556" s="3"/>
      <c r="D556" s="4"/>
      <c r="E556" s="3"/>
      <c r="F556" s="30"/>
      <c r="G556" s="30"/>
      <c r="H556" s="30"/>
      <c r="I556" s="30"/>
      <c r="J556" s="29"/>
      <c r="K556" s="2"/>
      <c r="L556" s="2"/>
      <c r="M556" s="2"/>
      <c r="N556" s="2"/>
      <c r="O556" s="2"/>
      <c r="P556" s="2"/>
      <c r="Q556" s="2"/>
      <c r="R556" s="2"/>
      <c r="S556" s="2"/>
    </row>
    <row r="557" spans="1:19" x14ac:dyDescent="0.2">
      <c r="A557" s="3"/>
      <c r="B557" s="3"/>
      <c r="C557" s="3"/>
      <c r="D557" s="4"/>
      <c r="E557" s="3"/>
      <c r="F557" s="30"/>
      <c r="G557" s="30"/>
      <c r="H557" s="30"/>
      <c r="I557" s="30"/>
      <c r="J557" s="29"/>
      <c r="K557" s="2"/>
      <c r="L557" s="2"/>
      <c r="M557" s="2"/>
      <c r="N557" s="2"/>
      <c r="O557" s="2"/>
      <c r="P557" s="2"/>
      <c r="Q557" s="2"/>
      <c r="R557" s="2"/>
      <c r="S557" s="2"/>
    </row>
    <row r="558" spans="1:19" x14ac:dyDescent="0.2">
      <c r="A558" s="3"/>
      <c r="B558" s="3"/>
      <c r="C558" s="3"/>
      <c r="D558" s="4"/>
      <c r="E558" s="3"/>
      <c r="F558" s="30"/>
      <c r="G558" s="30"/>
      <c r="H558" s="30"/>
      <c r="I558" s="30"/>
      <c r="J558" s="29"/>
      <c r="K558" s="2"/>
      <c r="L558" s="2"/>
      <c r="M558" s="2"/>
      <c r="N558" s="2"/>
      <c r="O558" s="2"/>
      <c r="P558" s="2"/>
      <c r="Q558" s="2"/>
      <c r="R558" s="2"/>
      <c r="S558" s="2"/>
    </row>
    <row r="559" spans="1:19" x14ac:dyDescent="0.2">
      <c r="A559" s="3"/>
      <c r="B559" s="3"/>
      <c r="C559" s="4"/>
      <c r="D559" s="3"/>
      <c r="E559" s="30"/>
      <c r="F559" s="30"/>
      <c r="G559" s="31"/>
      <c r="H559" s="31"/>
      <c r="I559" s="30"/>
      <c r="J559" s="3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x14ac:dyDescent="0.2">
      <c r="A560" s="3"/>
      <c r="B560" s="3"/>
      <c r="C560" s="4"/>
      <c r="D560" s="3"/>
      <c r="E560" s="30"/>
      <c r="F560" s="30"/>
      <c r="G560" s="31"/>
      <c r="H560" s="31"/>
      <c r="I560" s="30"/>
      <c r="J560" s="3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x14ac:dyDescent="0.2">
      <c r="A561" s="3"/>
      <c r="B561" s="3"/>
      <c r="C561" s="4"/>
      <c r="D561" s="3"/>
      <c r="E561" s="30"/>
      <c r="F561" s="30"/>
      <c r="G561" s="31"/>
      <c r="H561" s="31"/>
      <c r="I561" s="30"/>
      <c r="J561" s="3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x14ac:dyDescent="0.2">
      <c r="A562" s="3"/>
      <c r="B562" s="3"/>
      <c r="C562" s="4"/>
      <c r="D562" s="3"/>
      <c r="E562" s="30"/>
      <c r="F562" s="30"/>
      <c r="G562" s="31"/>
      <c r="H562" s="31"/>
      <c r="I562" s="30"/>
      <c r="J562" s="3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x14ac:dyDescent="0.2">
      <c r="A563" s="3"/>
      <c r="B563" s="3"/>
      <c r="C563" s="4"/>
      <c r="D563" s="3"/>
      <c r="E563" s="30"/>
      <c r="F563" s="30"/>
      <c r="G563" s="31"/>
      <c r="H563" s="31"/>
      <c r="I563" s="30"/>
      <c r="J563" s="3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x14ac:dyDescent="0.2">
      <c r="A564" s="3"/>
      <c r="B564" s="3"/>
      <c r="C564" s="4"/>
      <c r="D564" s="3"/>
      <c r="E564" s="30"/>
      <c r="F564" s="30"/>
      <c r="G564" s="31"/>
      <c r="H564" s="31"/>
      <c r="I564" s="30"/>
      <c r="J564" s="3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x14ac:dyDescent="0.2">
      <c r="A565" s="3"/>
      <c r="B565" s="3"/>
      <c r="C565" s="4"/>
      <c r="D565" s="3"/>
      <c r="E565" s="30"/>
      <c r="F565" s="30"/>
      <c r="G565" s="31"/>
      <c r="H565" s="31"/>
      <c r="I565" s="30"/>
      <c r="J565" s="3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x14ac:dyDescent="0.2">
      <c r="A566" s="3"/>
      <c r="B566" s="3"/>
      <c r="C566" s="4"/>
      <c r="D566" s="3"/>
      <c r="E566" s="30"/>
      <c r="F566" s="30"/>
      <c r="G566" s="31"/>
      <c r="H566" s="31"/>
      <c r="I566" s="30"/>
      <c r="J566" s="3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x14ac:dyDescent="0.2">
      <c r="A567" s="3"/>
      <c r="B567" s="3"/>
      <c r="C567" s="4"/>
      <c r="D567" s="3"/>
      <c r="E567" s="30"/>
      <c r="F567" s="30"/>
      <c r="G567" s="31"/>
      <c r="H567" s="31"/>
      <c r="I567" s="30"/>
      <c r="J567" s="3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x14ac:dyDescent="0.2">
      <c r="A568" s="3"/>
      <c r="B568" s="3"/>
      <c r="C568" s="4"/>
      <c r="D568" s="3"/>
      <c r="E568" s="30"/>
      <c r="F568" s="30"/>
      <c r="G568" s="31"/>
      <c r="H568" s="31"/>
      <c r="I568" s="30"/>
      <c r="J568" s="3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x14ac:dyDescent="0.2">
      <c r="A569" s="3"/>
      <c r="B569" s="3"/>
      <c r="C569" s="4"/>
      <c r="D569" s="3"/>
      <c r="E569" s="30"/>
      <c r="F569" s="30"/>
      <c r="G569" s="31"/>
      <c r="H569" s="31"/>
      <c r="I569" s="30"/>
      <c r="J569" s="3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x14ac:dyDescent="0.2">
      <c r="A570" s="3"/>
      <c r="B570" s="3"/>
      <c r="C570" s="4"/>
      <c r="D570" s="3"/>
      <c r="E570" s="30"/>
      <c r="F570" s="30"/>
      <c r="G570" s="31"/>
      <c r="H570" s="31"/>
      <c r="I570" s="30"/>
      <c r="J570" s="3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x14ac:dyDescent="0.2">
      <c r="A571" s="3"/>
      <c r="B571" s="3"/>
      <c r="C571" s="4"/>
      <c r="D571" s="3"/>
      <c r="E571" s="30"/>
      <c r="F571" s="30"/>
      <c r="G571" s="31"/>
      <c r="H571" s="31"/>
      <c r="I571" s="30"/>
      <c r="J571" s="3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x14ac:dyDescent="0.2">
      <c r="A572" s="3"/>
      <c r="B572" s="3"/>
      <c r="C572" s="3"/>
      <c r="D572" s="4"/>
      <c r="E572" s="3"/>
      <c r="F572" s="30"/>
      <c r="G572" s="30"/>
      <c r="H572" s="30"/>
      <c r="I572" s="30"/>
      <c r="J572" s="29"/>
      <c r="K572" s="2"/>
      <c r="L572" s="2"/>
      <c r="M572" s="2"/>
      <c r="N572" s="2"/>
      <c r="O572" s="2"/>
      <c r="P572" s="2"/>
      <c r="Q572" s="2"/>
      <c r="R572" s="2"/>
      <c r="S572" s="2"/>
    </row>
    <row r="573" spans="1:19" x14ac:dyDescent="0.2">
      <c r="A573" s="3"/>
      <c r="B573" s="3"/>
      <c r="C573" s="3"/>
      <c r="D573" s="4"/>
      <c r="E573" s="3"/>
      <c r="F573" s="30"/>
      <c r="G573" s="30"/>
      <c r="H573" s="30"/>
      <c r="I573" s="30"/>
      <c r="J573" s="29"/>
      <c r="K573" s="2"/>
      <c r="L573" s="2"/>
      <c r="M573" s="2"/>
      <c r="N573" s="2"/>
      <c r="O573" s="2"/>
      <c r="P573" s="2"/>
      <c r="Q573" s="2"/>
      <c r="R573" s="2"/>
      <c r="S573" s="2"/>
    </row>
    <row r="574" spans="1:19" x14ac:dyDescent="0.2">
      <c r="A574" s="3"/>
      <c r="B574" s="3"/>
      <c r="C574" s="3"/>
      <c r="D574" s="4"/>
      <c r="E574" s="3"/>
      <c r="F574" s="30"/>
      <c r="G574" s="30"/>
      <c r="H574" s="30"/>
      <c r="I574" s="30"/>
      <c r="J574" s="29"/>
      <c r="K574" s="2"/>
      <c r="L574" s="2"/>
      <c r="M574" s="2"/>
      <c r="N574" s="2"/>
      <c r="O574" s="2"/>
      <c r="P574" s="2"/>
      <c r="Q574" s="2"/>
      <c r="R574" s="2"/>
      <c r="S574" s="2"/>
    </row>
    <row r="575" spans="1:19" x14ac:dyDescent="0.2">
      <c r="A575" s="3"/>
      <c r="B575" s="3"/>
      <c r="C575" s="3"/>
      <c r="D575" s="4"/>
      <c r="E575" s="3"/>
      <c r="F575" s="30"/>
      <c r="G575" s="30"/>
      <c r="H575" s="30"/>
      <c r="I575" s="30"/>
      <c r="J575" s="29"/>
      <c r="K575" s="2"/>
      <c r="L575" s="2"/>
      <c r="M575" s="2"/>
      <c r="N575" s="2"/>
      <c r="O575" s="2"/>
      <c r="P575" s="2"/>
      <c r="Q575" s="2"/>
      <c r="R575" s="2"/>
      <c r="S575" s="2"/>
    </row>
    <row r="576" spans="1:19" x14ac:dyDescent="0.2">
      <c r="A576" s="3"/>
      <c r="B576" s="3"/>
      <c r="C576" s="3"/>
      <c r="D576" s="4"/>
      <c r="E576" s="3"/>
      <c r="F576" s="30"/>
      <c r="G576" s="30"/>
      <c r="H576" s="30"/>
      <c r="I576" s="30"/>
      <c r="J576" s="29"/>
      <c r="K576" s="2"/>
      <c r="L576" s="2"/>
      <c r="M576" s="2"/>
      <c r="N576" s="2"/>
      <c r="O576" s="2"/>
      <c r="P576" s="2"/>
      <c r="Q576" s="2"/>
      <c r="R576" s="2"/>
      <c r="S576" s="2"/>
    </row>
    <row r="577" spans="1:19" x14ac:dyDescent="0.2">
      <c r="A577" s="3"/>
      <c r="B577" s="3"/>
      <c r="C577" s="3"/>
      <c r="D577" s="4"/>
      <c r="E577" s="3"/>
      <c r="F577" s="30"/>
      <c r="G577" s="30"/>
      <c r="H577" s="30"/>
      <c r="I577" s="30"/>
      <c r="J577" s="29"/>
      <c r="K577" s="2"/>
      <c r="L577" s="2"/>
      <c r="M577" s="2"/>
      <c r="N577" s="2"/>
      <c r="O577" s="2"/>
      <c r="P577" s="2"/>
      <c r="Q577" s="2"/>
      <c r="R577" s="2"/>
      <c r="S577" s="2"/>
    </row>
    <row r="578" spans="1:19" x14ac:dyDescent="0.2">
      <c r="A578" s="3"/>
      <c r="B578" s="3"/>
      <c r="C578" s="3"/>
      <c r="D578" s="4"/>
      <c r="E578" s="3"/>
      <c r="F578" s="30"/>
      <c r="G578" s="30"/>
      <c r="H578" s="30"/>
      <c r="I578" s="30"/>
      <c r="J578" s="29"/>
      <c r="K578" s="2"/>
      <c r="L578" s="2"/>
      <c r="M578" s="2"/>
      <c r="N578" s="2"/>
      <c r="O578" s="2"/>
      <c r="P578" s="2"/>
      <c r="Q578" s="2"/>
      <c r="R578" s="2"/>
      <c r="S578" s="2"/>
    </row>
    <row r="579" spans="1:19" x14ac:dyDescent="0.2">
      <c r="A579" s="3"/>
      <c r="B579" s="3"/>
      <c r="C579" s="3"/>
      <c r="D579" s="4"/>
      <c r="E579" s="3"/>
      <c r="F579" s="30"/>
      <c r="G579" s="30"/>
      <c r="H579" s="30"/>
      <c r="I579" s="30"/>
      <c r="J579" s="29"/>
      <c r="K579" s="2"/>
      <c r="L579" s="2"/>
      <c r="M579" s="2"/>
      <c r="N579" s="2"/>
      <c r="O579" s="2"/>
      <c r="P579" s="2"/>
      <c r="Q579" s="2"/>
      <c r="R579" s="2"/>
      <c r="S579" s="2"/>
    </row>
    <row r="580" spans="1:19" x14ac:dyDescent="0.2">
      <c r="A580" s="3"/>
      <c r="B580" s="3"/>
      <c r="C580" s="3"/>
      <c r="D580" s="4"/>
      <c r="E580" s="3"/>
      <c r="F580" s="30"/>
      <c r="G580" s="30"/>
      <c r="H580" s="30"/>
      <c r="I580" s="30"/>
      <c r="J580" s="29"/>
      <c r="K580" s="2"/>
      <c r="L580" s="2"/>
      <c r="M580" s="2"/>
      <c r="N580" s="2"/>
      <c r="O580" s="2"/>
      <c r="P580" s="2"/>
      <c r="Q580" s="2"/>
      <c r="R580" s="2"/>
      <c r="S580" s="2"/>
    </row>
    <row r="581" spans="1:19" x14ac:dyDescent="0.2">
      <c r="A581" s="3"/>
      <c r="B581" s="3"/>
      <c r="C581" s="3"/>
      <c r="D581" s="4"/>
      <c r="E581" s="3"/>
      <c r="F581" s="30"/>
      <c r="G581" s="30"/>
      <c r="H581" s="30"/>
      <c r="I581" s="30"/>
      <c r="J581" s="29"/>
      <c r="K581" s="2"/>
      <c r="L581" s="2"/>
      <c r="M581" s="2"/>
      <c r="N581" s="2"/>
      <c r="O581" s="2"/>
      <c r="P581" s="2"/>
      <c r="Q581" s="2"/>
      <c r="R581" s="2"/>
      <c r="S581" s="2"/>
    </row>
    <row r="582" spans="1:19" x14ac:dyDescent="0.2">
      <c r="A582" s="3"/>
      <c r="B582" s="3"/>
      <c r="C582" s="3"/>
      <c r="D582" s="4"/>
      <c r="E582" s="3"/>
      <c r="F582" s="30"/>
      <c r="G582" s="30"/>
      <c r="H582" s="30"/>
      <c r="I582" s="30"/>
      <c r="J582" s="29"/>
      <c r="K582" s="2"/>
      <c r="L582" s="2"/>
      <c r="M582" s="2"/>
      <c r="N582" s="2"/>
      <c r="O582" s="2"/>
      <c r="P582" s="2"/>
      <c r="Q582" s="2"/>
      <c r="R582" s="2"/>
      <c r="S582" s="2"/>
    </row>
    <row r="583" spans="1:19" x14ac:dyDescent="0.2">
      <c r="A583" s="3"/>
      <c r="B583" s="3"/>
      <c r="C583" s="3"/>
      <c r="D583" s="4"/>
      <c r="E583" s="3"/>
      <c r="F583" s="30"/>
      <c r="G583" s="30"/>
      <c r="H583" s="30"/>
      <c r="I583" s="30"/>
      <c r="J583" s="29"/>
      <c r="K583" s="2"/>
      <c r="L583" s="2"/>
      <c r="M583" s="2"/>
      <c r="N583" s="2"/>
      <c r="O583" s="2"/>
      <c r="P583" s="2"/>
      <c r="Q583" s="2"/>
      <c r="R583" s="2"/>
      <c r="S583" s="2"/>
    </row>
    <row r="584" spans="1:19" x14ac:dyDescent="0.2">
      <c r="A584" s="3"/>
      <c r="B584" s="3"/>
      <c r="C584" s="3"/>
      <c r="D584" s="4"/>
      <c r="E584" s="3"/>
      <c r="F584" s="30"/>
      <c r="G584" s="30"/>
      <c r="H584" s="30"/>
      <c r="I584" s="30"/>
      <c r="J584" s="29"/>
      <c r="K584" s="2"/>
      <c r="L584" s="2"/>
      <c r="M584" s="2"/>
      <c r="N584" s="2"/>
      <c r="O584" s="2"/>
      <c r="P584" s="2"/>
      <c r="Q584" s="2"/>
      <c r="R584" s="2"/>
      <c r="S584" s="2"/>
    </row>
    <row r="585" spans="1:19" x14ac:dyDescent="0.2">
      <c r="A585" s="3"/>
      <c r="B585" s="3"/>
      <c r="C585" s="3"/>
      <c r="D585" s="4"/>
      <c r="E585" s="3"/>
      <c r="F585" s="30"/>
      <c r="G585" s="30"/>
      <c r="H585" s="30"/>
      <c r="I585" s="30"/>
      <c r="J585" s="29"/>
      <c r="K585" s="2"/>
      <c r="L585" s="2"/>
      <c r="M585" s="2"/>
      <c r="N585" s="2"/>
      <c r="O585" s="2"/>
      <c r="P585" s="2"/>
      <c r="Q585" s="2"/>
      <c r="R585" s="2"/>
      <c r="S585" s="2"/>
    </row>
    <row r="586" spans="1:19" x14ac:dyDescent="0.2">
      <c r="A586" s="3"/>
      <c r="B586" s="3"/>
      <c r="C586" s="3"/>
      <c r="D586" s="4"/>
      <c r="E586" s="3"/>
      <c r="F586" s="30"/>
      <c r="G586" s="30"/>
      <c r="H586" s="30"/>
      <c r="I586" s="30"/>
      <c r="J586" s="29"/>
      <c r="K586" s="2"/>
      <c r="L586" s="2"/>
      <c r="M586" s="2"/>
      <c r="N586" s="2"/>
      <c r="O586" s="2"/>
      <c r="P586" s="2"/>
      <c r="Q586" s="2"/>
      <c r="R586" s="2"/>
      <c r="S586" s="2"/>
    </row>
    <row r="587" spans="1:19" x14ac:dyDescent="0.2">
      <c r="A587" s="3"/>
      <c r="B587" s="3"/>
      <c r="C587" s="3"/>
      <c r="D587" s="4"/>
      <c r="E587" s="3"/>
      <c r="F587" s="30"/>
      <c r="G587" s="30"/>
      <c r="H587" s="30"/>
      <c r="I587" s="30"/>
      <c r="J587" s="29"/>
      <c r="K587" s="2"/>
      <c r="L587" s="2"/>
      <c r="M587" s="2"/>
      <c r="N587" s="2"/>
      <c r="O587" s="2"/>
      <c r="P587" s="2"/>
      <c r="Q587" s="2"/>
      <c r="R587" s="2"/>
      <c r="S587" s="2"/>
    </row>
    <row r="588" spans="1:19" x14ac:dyDescent="0.2">
      <c r="A588" s="3"/>
      <c r="B588" s="3"/>
      <c r="C588" s="3"/>
      <c r="D588" s="4"/>
      <c r="E588" s="3"/>
      <c r="F588" s="30"/>
      <c r="G588" s="30"/>
      <c r="H588" s="30"/>
      <c r="I588" s="30"/>
      <c r="J588" s="29"/>
      <c r="K588" s="2"/>
      <c r="L588" s="2"/>
      <c r="M588" s="2"/>
      <c r="N588" s="2"/>
      <c r="O588" s="2"/>
      <c r="P588" s="2"/>
      <c r="Q588" s="2"/>
      <c r="R588" s="2"/>
      <c r="S588" s="2"/>
    </row>
    <row r="589" spans="1:19" x14ac:dyDescent="0.2">
      <c r="A589" s="3"/>
      <c r="B589" s="3"/>
      <c r="C589" s="3"/>
      <c r="D589" s="4"/>
      <c r="E589" s="3"/>
      <c r="F589" s="30"/>
      <c r="G589" s="30"/>
      <c r="H589" s="30"/>
      <c r="I589" s="30"/>
      <c r="J589" s="29"/>
      <c r="K589" s="2"/>
      <c r="L589" s="2"/>
      <c r="M589" s="2"/>
      <c r="N589" s="2"/>
      <c r="O589" s="2"/>
      <c r="P589" s="2"/>
      <c r="Q589" s="2"/>
      <c r="R589" s="2"/>
      <c r="S589" s="2"/>
    </row>
    <row r="590" spans="1:19" x14ac:dyDescent="0.2">
      <c r="A590" s="3"/>
      <c r="B590" s="3"/>
      <c r="C590" s="3"/>
      <c r="D590" s="4"/>
      <c r="E590" s="3"/>
      <c r="F590" s="30"/>
      <c r="G590" s="30"/>
      <c r="H590" s="30"/>
      <c r="I590" s="30"/>
      <c r="J590" s="29"/>
      <c r="K590" s="2"/>
      <c r="L590" s="2"/>
      <c r="M590" s="2"/>
      <c r="N590" s="2"/>
      <c r="O590" s="2"/>
      <c r="P590" s="2"/>
      <c r="Q590" s="2"/>
      <c r="R590" s="2"/>
      <c r="S590" s="2"/>
    </row>
    <row r="591" spans="1:19" x14ac:dyDescent="0.2">
      <c r="A591" s="3"/>
      <c r="B591" s="3"/>
      <c r="C591" s="3"/>
      <c r="D591" s="4"/>
      <c r="E591" s="3"/>
      <c r="F591" s="30"/>
      <c r="G591" s="30"/>
      <c r="H591" s="30"/>
      <c r="I591" s="30"/>
      <c r="J591" s="29"/>
      <c r="K591" s="2"/>
      <c r="L591" s="2"/>
      <c r="M591" s="2"/>
      <c r="N591" s="2"/>
      <c r="O591" s="2"/>
      <c r="P591" s="2"/>
      <c r="Q591" s="2"/>
      <c r="R591" s="2"/>
      <c r="S591" s="2"/>
    </row>
    <row r="592" spans="1:19" x14ac:dyDescent="0.2">
      <c r="A592" s="3"/>
      <c r="B592" s="3"/>
      <c r="C592" s="3"/>
      <c r="D592" s="4"/>
      <c r="E592" s="3"/>
      <c r="F592" s="30"/>
      <c r="G592" s="30"/>
      <c r="H592" s="30"/>
      <c r="I592" s="30"/>
      <c r="J592" s="29"/>
      <c r="K592" s="2"/>
      <c r="L592" s="2"/>
      <c r="M592" s="2"/>
      <c r="N592" s="2"/>
      <c r="O592" s="2"/>
      <c r="P592" s="2"/>
      <c r="Q592" s="2"/>
      <c r="R592" s="2"/>
      <c r="S592" s="2"/>
    </row>
    <row r="593" spans="1:19" x14ac:dyDescent="0.2">
      <c r="A593" s="3"/>
      <c r="B593" s="3"/>
      <c r="C593" s="3"/>
      <c r="D593" s="4"/>
      <c r="E593" s="3"/>
      <c r="F593" s="30"/>
      <c r="G593" s="30"/>
      <c r="H593" s="30"/>
      <c r="I593" s="30"/>
      <c r="J593" s="29"/>
      <c r="K593" s="2"/>
      <c r="L593" s="2"/>
      <c r="M593" s="2"/>
      <c r="N593" s="2"/>
      <c r="O593" s="2"/>
      <c r="P593" s="2"/>
      <c r="Q593" s="2"/>
      <c r="R593" s="2"/>
      <c r="S593" s="2"/>
    </row>
    <row r="594" spans="1:19" x14ac:dyDescent="0.2">
      <c r="A594" s="3"/>
      <c r="B594" s="3"/>
      <c r="C594" s="3"/>
      <c r="D594" s="4"/>
      <c r="E594" s="3"/>
      <c r="F594" s="30"/>
      <c r="G594" s="30"/>
      <c r="H594" s="30"/>
      <c r="I594" s="30"/>
      <c r="J594" s="29"/>
      <c r="K594" s="2"/>
      <c r="L594" s="2"/>
      <c r="M594" s="2"/>
      <c r="N594" s="2"/>
      <c r="O594" s="2"/>
      <c r="P594" s="2"/>
      <c r="Q594" s="2"/>
      <c r="R594" s="2"/>
      <c r="S594" s="2"/>
    </row>
    <row r="595" spans="1:19" x14ac:dyDescent="0.2">
      <c r="A595" s="3"/>
      <c r="B595" s="3"/>
      <c r="C595" s="3"/>
      <c r="D595" s="4"/>
      <c r="E595" s="3"/>
      <c r="F595" s="30"/>
      <c r="G595" s="30"/>
      <c r="H595" s="30"/>
      <c r="I595" s="30"/>
      <c r="J595" s="29"/>
      <c r="K595" s="2"/>
      <c r="L595" s="2"/>
      <c r="M595" s="2"/>
      <c r="N595" s="2"/>
      <c r="O595" s="2"/>
      <c r="P595" s="2"/>
      <c r="Q595" s="2"/>
      <c r="R595" s="2"/>
      <c r="S595" s="2"/>
    </row>
    <row r="596" spans="1:19" x14ac:dyDescent="0.2">
      <c r="A596" s="3"/>
      <c r="B596" s="3"/>
      <c r="C596" s="3"/>
      <c r="D596" s="4"/>
      <c r="E596" s="3"/>
      <c r="F596" s="30"/>
      <c r="G596" s="30"/>
      <c r="H596" s="30"/>
      <c r="I596" s="30"/>
      <c r="J596" s="29"/>
      <c r="K596" s="2"/>
      <c r="L596" s="2"/>
      <c r="M596" s="2"/>
      <c r="N596" s="2"/>
      <c r="O596" s="2"/>
      <c r="P596" s="2"/>
      <c r="Q596" s="2"/>
      <c r="R596" s="2"/>
      <c r="S596" s="2"/>
    </row>
    <row r="597" spans="1:19" x14ac:dyDescent="0.2">
      <c r="A597" s="3"/>
      <c r="B597" s="3"/>
      <c r="C597" s="3"/>
      <c r="D597" s="4"/>
      <c r="E597" s="3"/>
      <c r="F597" s="30"/>
      <c r="G597" s="30"/>
      <c r="H597" s="30"/>
      <c r="I597" s="30"/>
      <c r="J597" s="29"/>
      <c r="K597" s="2"/>
      <c r="L597" s="2"/>
      <c r="M597" s="2"/>
      <c r="N597" s="2"/>
      <c r="O597" s="2"/>
      <c r="P597" s="2"/>
      <c r="Q597" s="2"/>
      <c r="R597" s="2"/>
      <c r="S597" s="2"/>
    </row>
    <row r="598" spans="1:19" x14ac:dyDescent="0.2">
      <c r="A598" s="3"/>
      <c r="B598" s="3"/>
      <c r="C598" s="3"/>
      <c r="D598" s="4"/>
      <c r="E598" s="3"/>
      <c r="F598" s="30"/>
      <c r="G598" s="30"/>
      <c r="H598" s="30"/>
      <c r="I598" s="30"/>
      <c r="J598" s="29"/>
      <c r="K598" s="2"/>
      <c r="L598" s="2"/>
      <c r="M598" s="2"/>
      <c r="N598" s="2"/>
      <c r="O598" s="2"/>
      <c r="P598" s="2"/>
      <c r="Q598" s="2"/>
      <c r="R598" s="2"/>
      <c r="S598" s="2"/>
    </row>
    <row r="599" spans="1:19" x14ac:dyDescent="0.2">
      <c r="A599" s="3"/>
      <c r="B599" s="3"/>
      <c r="C599" s="3"/>
      <c r="D599" s="4"/>
      <c r="E599" s="3"/>
      <c r="F599" s="30"/>
      <c r="G599" s="30"/>
      <c r="H599" s="30"/>
      <c r="I599" s="30"/>
      <c r="J599" s="29"/>
      <c r="K599" s="2"/>
      <c r="L599" s="2"/>
      <c r="M599" s="2"/>
      <c r="N599" s="2"/>
      <c r="O599" s="2"/>
      <c r="P599" s="2"/>
      <c r="Q599" s="2"/>
      <c r="R599" s="2"/>
      <c r="S599" s="2"/>
    </row>
    <row r="600" spans="1:19" x14ac:dyDescent="0.2">
      <c r="A600" s="3"/>
      <c r="B600" s="3"/>
      <c r="C600" s="3"/>
      <c r="D600" s="4"/>
      <c r="E600" s="3"/>
      <c r="F600" s="30"/>
      <c r="G600" s="30"/>
      <c r="H600" s="30"/>
      <c r="I600" s="30"/>
      <c r="J600" s="29"/>
      <c r="K600" s="2"/>
      <c r="L600" s="2"/>
      <c r="M600" s="2"/>
      <c r="N600" s="2"/>
      <c r="O600" s="2"/>
      <c r="P600" s="2"/>
      <c r="Q600" s="2"/>
      <c r="R600" s="2"/>
      <c r="S600" s="2"/>
    </row>
    <row r="601" spans="1:19" x14ac:dyDescent="0.2">
      <c r="A601" s="3"/>
      <c r="B601" s="3"/>
      <c r="C601" s="3"/>
      <c r="D601" s="4"/>
      <c r="E601" s="3"/>
      <c r="F601" s="30"/>
      <c r="G601" s="30"/>
      <c r="H601" s="30"/>
      <c r="I601" s="30"/>
      <c r="J601" s="29"/>
      <c r="K601" s="2"/>
      <c r="L601" s="2"/>
      <c r="M601" s="2"/>
      <c r="N601" s="2"/>
      <c r="O601" s="2"/>
      <c r="P601" s="2"/>
      <c r="Q601" s="2"/>
      <c r="R601" s="2"/>
      <c r="S601" s="2"/>
    </row>
    <row r="602" spans="1:19" x14ac:dyDescent="0.2">
      <c r="A602" s="3"/>
      <c r="B602" s="3"/>
      <c r="C602" s="3"/>
      <c r="D602" s="4"/>
      <c r="E602" s="3"/>
      <c r="F602" s="30"/>
      <c r="G602" s="30"/>
      <c r="H602" s="30"/>
      <c r="I602" s="30"/>
      <c r="J602" s="29"/>
      <c r="K602" s="2"/>
      <c r="L602" s="2"/>
      <c r="M602" s="2"/>
      <c r="N602" s="2"/>
      <c r="O602" s="2"/>
      <c r="P602" s="2"/>
      <c r="Q602" s="2"/>
      <c r="R602" s="2"/>
      <c r="S602" s="2"/>
    </row>
    <row r="603" spans="1:19" x14ac:dyDescent="0.2">
      <c r="A603" s="3"/>
      <c r="B603" s="3"/>
      <c r="C603" s="3"/>
      <c r="D603" s="4"/>
      <c r="E603" s="3"/>
      <c r="F603" s="30"/>
      <c r="G603" s="30"/>
      <c r="H603" s="30"/>
      <c r="I603" s="30"/>
      <c r="J603" s="29"/>
      <c r="K603" s="2"/>
      <c r="L603" s="2"/>
      <c r="M603" s="2"/>
      <c r="N603" s="2"/>
      <c r="O603" s="2"/>
      <c r="P603" s="2"/>
      <c r="Q603" s="2"/>
      <c r="R603" s="2"/>
      <c r="S603" s="2"/>
    </row>
    <row r="604" spans="1:19" x14ac:dyDescent="0.2">
      <c r="A604" s="3"/>
      <c r="B604" s="3"/>
      <c r="C604" s="3"/>
      <c r="D604" s="4"/>
      <c r="E604" s="3"/>
      <c r="F604" s="30"/>
      <c r="G604" s="30"/>
      <c r="H604" s="30"/>
      <c r="I604" s="30"/>
      <c r="J604" s="29"/>
      <c r="K604" s="2"/>
      <c r="L604" s="2"/>
      <c r="M604" s="2"/>
      <c r="N604" s="2"/>
      <c r="O604" s="2"/>
      <c r="P604" s="2"/>
      <c r="Q604" s="2"/>
      <c r="R604" s="2"/>
      <c r="S604" s="2"/>
    </row>
    <row r="605" spans="1:19" x14ac:dyDescent="0.2">
      <c r="A605" s="3"/>
      <c r="B605" s="3"/>
      <c r="C605" s="3"/>
      <c r="D605" s="4"/>
      <c r="E605" s="3"/>
      <c r="F605" s="30"/>
      <c r="G605" s="30"/>
      <c r="H605" s="30"/>
      <c r="I605" s="30"/>
      <c r="J605" s="29"/>
      <c r="K605" s="2"/>
      <c r="L605" s="2"/>
      <c r="M605" s="2"/>
      <c r="N605" s="2"/>
      <c r="O605" s="2"/>
      <c r="P605" s="2"/>
      <c r="Q605" s="2"/>
      <c r="R605" s="2"/>
      <c r="S605" s="2"/>
    </row>
    <row r="606" spans="1:19" x14ac:dyDescent="0.2">
      <c r="A606" s="3"/>
      <c r="B606" s="3"/>
      <c r="C606" s="3"/>
      <c r="D606" s="4"/>
      <c r="E606" s="3"/>
      <c r="F606" s="30"/>
      <c r="G606" s="30"/>
      <c r="H606" s="30"/>
      <c r="I606" s="30"/>
      <c r="J606" s="29"/>
      <c r="K606" s="2"/>
      <c r="L606" s="2"/>
      <c r="M606" s="2"/>
      <c r="N606" s="2"/>
      <c r="O606" s="2"/>
      <c r="P606" s="2"/>
      <c r="Q606" s="2"/>
      <c r="R606" s="2"/>
      <c r="S606" s="2"/>
    </row>
    <row r="607" spans="1:19" x14ac:dyDescent="0.2">
      <c r="A607" s="3"/>
      <c r="B607" s="3"/>
      <c r="C607" s="3"/>
      <c r="D607" s="4"/>
      <c r="E607" s="3"/>
      <c r="F607" s="30"/>
      <c r="G607" s="30"/>
      <c r="H607" s="30"/>
      <c r="I607" s="30"/>
      <c r="J607" s="29"/>
      <c r="K607" s="2"/>
      <c r="L607" s="2"/>
      <c r="M607" s="2"/>
      <c r="N607" s="2"/>
      <c r="O607" s="2"/>
      <c r="P607" s="2"/>
      <c r="Q607" s="2"/>
      <c r="R607" s="2"/>
      <c r="S607" s="2"/>
    </row>
    <row r="608" spans="1:19" x14ac:dyDescent="0.2">
      <c r="A608" s="3"/>
      <c r="B608" s="3"/>
      <c r="C608" s="3"/>
      <c r="D608" s="4"/>
      <c r="E608" s="3"/>
      <c r="F608" s="30"/>
      <c r="G608" s="30"/>
      <c r="H608" s="30"/>
      <c r="I608" s="30"/>
      <c r="J608" s="29"/>
      <c r="K608" s="2"/>
      <c r="L608" s="2"/>
      <c r="M608" s="2"/>
      <c r="N608" s="2"/>
      <c r="O608" s="2"/>
      <c r="P608" s="2"/>
      <c r="Q608" s="2"/>
      <c r="R608" s="2"/>
      <c r="S608" s="2"/>
    </row>
    <row r="609" spans="1:19" x14ac:dyDescent="0.2">
      <c r="A609" s="3"/>
      <c r="B609" s="3"/>
      <c r="C609" s="3"/>
      <c r="D609" s="4"/>
      <c r="E609" s="3"/>
      <c r="F609" s="30"/>
      <c r="G609" s="30"/>
      <c r="H609" s="30"/>
      <c r="I609" s="30"/>
      <c r="J609" s="29"/>
      <c r="K609" s="2"/>
      <c r="L609" s="2"/>
      <c r="M609" s="2"/>
      <c r="N609" s="2"/>
      <c r="O609" s="2"/>
      <c r="P609" s="2"/>
      <c r="Q609" s="2"/>
      <c r="R609" s="2"/>
      <c r="S609" s="2"/>
    </row>
    <row r="610" spans="1:19" x14ac:dyDescent="0.2">
      <c r="A610" s="3"/>
      <c r="B610" s="3"/>
      <c r="C610" s="3"/>
      <c r="D610" s="4"/>
      <c r="E610" s="3"/>
      <c r="F610" s="30"/>
      <c r="G610" s="30"/>
      <c r="H610" s="30"/>
      <c r="I610" s="30"/>
      <c r="J610" s="29"/>
      <c r="K610" s="2"/>
      <c r="L610" s="2"/>
      <c r="M610" s="2"/>
      <c r="N610" s="2"/>
      <c r="O610" s="2"/>
      <c r="P610" s="2"/>
      <c r="Q610" s="2"/>
      <c r="R610" s="2"/>
      <c r="S610" s="2"/>
    </row>
    <row r="611" spans="1:19" x14ac:dyDescent="0.2">
      <c r="A611" s="3"/>
      <c r="B611" s="3"/>
      <c r="C611" s="3"/>
      <c r="D611" s="4"/>
      <c r="E611" s="3"/>
      <c r="F611" s="30"/>
      <c r="G611" s="30"/>
      <c r="H611" s="30"/>
      <c r="I611" s="30"/>
      <c r="J611" s="29"/>
      <c r="K611" s="2"/>
      <c r="L611" s="2"/>
      <c r="M611" s="2"/>
      <c r="N611" s="2"/>
      <c r="O611" s="2"/>
      <c r="P611" s="2"/>
      <c r="Q611" s="2"/>
      <c r="R611" s="2"/>
      <c r="S611" s="2"/>
    </row>
    <row r="612" spans="1:19" x14ac:dyDescent="0.2">
      <c r="A612" s="3"/>
      <c r="B612" s="3"/>
      <c r="C612" s="3"/>
      <c r="D612" s="4"/>
      <c r="E612" s="3"/>
      <c r="F612" s="30"/>
      <c r="G612" s="30"/>
      <c r="H612" s="30"/>
      <c r="I612" s="30"/>
      <c r="J612" s="29"/>
      <c r="K612" s="2"/>
      <c r="L612" s="2"/>
      <c r="M612" s="2"/>
      <c r="N612" s="2"/>
      <c r="O612" s="2"/>
      <c r="P612" s="2"/>
      <c r="Q612" s="2"/>
      <c r="R612" s="2"/>
      <c r="S612" s="2"/>
    </row>
    <row r="613" spans="1:19" x14ac:dyDescent="0.2">
      <c r="A613" s="3"/>
      <c r="B613" s="3"/>
      <c r="C613" s="3"/>
      <c r="D613" s="4"/>
      <c r="E613" s="3"/>
      <c r="F613" s="30"/>
      <c r="G613" s="30"/>
      <c r="H613" s="30"/>
      <c r="I613" s="30"/>
      <c r="J613" s="29"/>
      <c r="K613" s="2"/>
      <c r="L613" s="2"/>
      <c r="M613" s="2"/>
      <c r="N613" s="2"/>
      <c r="O613" s="2"/>
      <c r="P613" s="2"/>
      <c r="Q613" s="2"/>
      <c r="R613" s="2"/>
      <c r="S613" s="2"/>
    </row>
    <row r="614" spans="1:19" x14ac:dyDescent="0.2">
      <c r="A614" s="3"/>
      <c r="B614" s="3"/>
      <c r="C614" s="3"/>
      <c r="D614" s="4"/>
      <c r="E614" s="3"/>
      <c r="F614" s="30"/>
      <c r="G614" s="30"/>
      <c r="H614" s="30"/>
      <c r="I614" s="30"/>
      <c r="J614" s="29"/>
      <c r="K614" s="2"/>
      <c r="L614" s="2"/>
      <c r="M614" s="2"/>
      <c r="N614" s="2"/>
      <c r="O614" s="2"/>
      <c r="P614" s="2"/>
      <c r="Q614" s="2"/>
      <c r="R614" s="2"/>
      <c r="S614" s="2"/>
    </row>
    <row r="615" spans="1:19" x14ac:dyDescent="0.2">
      <c r="A615" s="3"/>
      <c r="B615" s="3"/>
      <c r="C615" s="3"/>
      <c r="D615" s="4"/>
      <c r="E615" s="3"/>
      <c r="F615" s="30"/>
      <c r="G615" s="30"/>
      <c r="H615" s="30"/>
      <c r="I615" s="30"/>
      <c r="J615" s="29"/>
      <c r="K615" s="2"/>
      <c r="L615" s="2"/>
      <c r="M615" s="2"/>
      <c r="N615" s="2"/>
      <c r="O615" s="2"/>
      <c r="P615" s="2"/>
      <c r="Q615" s="2"/>
      <c r="R615" s="2"/>
      <c r="S615" s="2"/>
    </row>
    <row r="616" spans="1:19" x14ac:dyDescent="0.2">
      <c r="A616" s="3"/>
      <c r="B616" s="3"/>
      <c r="C616" s="3"/>
      <c r="D616" s="4"/>
      <c r="E616" s="3"/>
      <c r="F616" s="30"/>
      <c r="G616" s="30"/>
      <c r="H616" s="30"/>
      <c r="I616" s="30"/>
      <c r="J616" s="29"/>
      <c r="K616" s="2"/>
      <c r="L616" s="2"/>
      <c r="M616" s="2"/>
      <c r="N616" s="2"/>
      <c r="O616" s="2"/>
      <c r="P616" s="2"/>
      <c r="Q616" s="2"/>
      <c r="R616" s="2"/>
      <c r="S616" s="2"/>
    </row>
    <row r="617" spans="1:19" x14ac:dyDescent="0.2">
      <c r="A617" s="3"/>
      <c r="B617" s="3"/>
      <c r="C617" s="3"/>
      <c r="D617" s="4"/>
      <c r="E617" s="3"/>
      <c r="F617" s="30"/>
      <c r="G617" s="30"/>
      <c r="H617" s="30"/>
      <c r="I617" s="30"/>
      <c r="J617" s="29"/>
      <c r="K617" s="2"/>
      <c r="L617" s="2"/>
      <c r="M617" s="2"/>
      <c r="N617" s="2"/>
      <c r="O617" s="2"/>
      <c r="P617" s="2"/>
      <c r="Q617" s="2"/>
      <c r="R617" s="2"/>
      <c r="S617" s="2"/>
    </row>
    <row r="618" spans="1:19" x14ac:dyDescent="0.2">
      <c r="A618" s="3"/>
      <c r="B618" s="3"/>
      <c r="C618" s="3"/>
      <c r="D618" s="4"/>
      <c r="E618" s="3"/>
      <c r="F618" s="30"/>
      <c r="G618" s="30"/>
      <c r="H618" s="30"/>
      <c r="I618" s="30"/>
      <c r="J618" s="29"/>
      <c r="K618" s="2"/>
      <c r="L618" s="2"/>
      <c r="M618" s="2"/>
      <c r="N618" s="2"/>
      <c r="O618" s="2"/>
      <c r="P618" s="2"/>
      <c r="Q618" s="2"/>
      <c r="R618" s="2"/>
      <c r="S618" s="2"/>
    </row>
    <row r="619" spans="1:19" x14ac:dyDescent="0.2">
      <c r="A619" s="3"/>
      <c r="B619" s="3"/>
      <c r="C619" s="3"/>
      <c r="D619" s="4"/>
      <c r="E619" s="3"/>
      <c r="F619" s="30"/>
      <c r="G619" s="30"/>
      <c r="H619" s="30"/>
      <c r="I619" s="30"/>
      <c r="J619" s="29"/>
      <c r="K619" s="2"/>
      <c r="L619" s="2"/>
      <c r="M619" s="2"/>
      <c r="N619" s="2"/>
      <c r="O619" s="2"/>
      <c r="P619" s="2"/>
      <c r="Q619" s="2"/>
      <c r="R619" s="2"/>
      <c r="S619" s="2"/>
    </row>
    <row r="620" spans="1:19" x14ac:dyDescent="0.2">
      <c r="A620" s="3"/>
      <c r="B620" s="3"/>
      <c r="C620" s="3"/>
      <c r="D620" s="4"/>
      <c r="E620" s="3"/>
      <c r="F620" s="30"/>
      <c r="G620" s="30"/>
      <c r="H620" s="30"/>
      <c r="I620" s="30"/>
      <c r="J620" s="29"/>
      <c r="K620" s="2"/>
      <c r="L620" s="2"/>
      <c r="M620" s="2"/>
      <c r="N620" s="2"/>
      <c r="O620" s="2"/>
      <c r="P620" s="2"/>
      <c r="Q620" s="2"/>
      <c r="R620" s="2"/>
      <c r="S620" s="2"/>
    </row>
    <row r="621" spans="1:19" x14ac:dyDescent="0.2">
      <c r="A621" s="3"/>
      <c r="B621" s="3"/>
      <c r="C621" s="3"/>
      <c r="D621" s="4"/>
      <c r="E621" s="3"/>
      <c r="F621" s="30"/>
      <c r="G621" s="30"/>
      <c r="H621" s="30"/>
      <c r="I621" s="30"/>
      <c r="J621" s="29"/>
      <c r="K621" s="2"/>
      <c r="L621" s="2"/>
      <c r="M621" s="2"/>
      <c r="N621" s="2"/>
      <c r="O621" s="2"/>
      <c r="P621" s="2"/>
      <c r="Q621" s="2"/>
      <c r="R621" s="2"/>
      <c r="S621" s="2"/>
    </row>
    <row r="622" spans="1:19" x14ac:dyDescent="0.2">
      <c r="A622" s="3"/>
      <c r="B622" s="3"/>
      <c r="C622" s="3"/>
      <c r="D622" s="4"/>
      <c r="E622" s="3"/>
      <c r="F622" s="30"/>
      <c r="G622" s="30"/>
      <c r="H622" s="30"/>
      <c r="I622" s="30"/>
      <c r="J622" s="29"/>
      <c r="K622" s="2"/>
      <c r="L622" s="2"/>
      <c r="M622" s="2"/>
      <c r="N622" s="2"/>
      <c r="O622" s="2"/>
      <c r="P622" s="2"/>
      <c r="Q622" s="2"/>
      <c r="R622" s="2"/>
      <c r="S622" s="2"/>
    </row>
    <row r="623" spans="1:19" x14ac:dyDescent="0.2">
      <c r="A623" s="3"/>
      <c r="B623" s="3"/>
      <c r="C623" s="3"/>
      <c r="D623" s="4"/>
      <c r="E623" s="3"/>
      <c r="F623" s="30"/>
      <c r="G623" s="30"/>
      <c r="H623" s="30"/>
      <c r="I623" s="30"/>
      <c r="J623" s="29"/>
      <c r="K623" s="2"/>
      <c r="L623" s="2"/>
      <c r="M623" s="2"/>
      <c r="N623" s="2"/>
      <c r="O623" s="2"/>
      <c r="P623" s="2"/>
      <c r="Q623" s="2"/>
      <c r="R623" s="2"/>
      <c r="S623" s="2"/>
    </row>
    <row r="624" spans="1:19" x14ac:dyDescent="0.2">
      <c r="A624" s="3"/>
      <c r="B624" s="3"/>
      <c r="C624" s="3"/>
      <c r="D624" s="4"/>
      <c r="E624" s="3"/>
      <c r="F624" s="30"/>
      <c r="G624" s="30"/>
      <c r="H624" s="30"/>
      <c r="I624" s="30"/>
      <c r="J624" s="29"/>
      <c r="K624" s="2"/>
      <c r="L624" s="2"/>
      <c r="M624" s="2"/>
      <c r="N624" s="2"/>
      <c r="O624" s="2"/>
      <c r="P624" s="2"/>
      <c r="Q624" s="2"/>
      <c r="R624" s="2"/>
      <c r="S624" s="2"/>
    </row>
    <row r="625" spans="1:19" x14ac:dyDescent="0.2">
      <c r="A625" s="3"/>
      <c r="B625" s="3"/>
      <c r="C625" s="3"/>
      <c r="D625" s="4"/>
      <c r="E625" s="3"/>
      <c r="F625" s="30"/>
      <c r="G625" s="30"/>
      <c r="H625" s="30"/>
      <c r="I625" s="30"/>
      <c r="J625" s="29"/>
      <c r="K625" s="2"/>
      <c r="L625" s="2"/>
      <c r="M625" s="2"/>
      <c r="N625" s="2"/>
      <c r="O625" s="2"/>
      <c r="P625" s="2"/>
      <c r="Q625" s="2"/>
      <c r="R625" s="2"/>
      <c r="S625" s="2"/>
    </row>
    <row r="626" spans="1:19" x14ac:dyDescent="0.2">
      <c r="A626" s="3"/>
      <c r="B626" s="3"/>
      <c r="C626" s="3"/>
      <c r="D626" s="4"/>
      <c r="E626" s="3"/>
      <c r="F626" s="30"/>
      <c r="G626" s="30"/>
      <c r="H626" s="30"/>
      <c r="I626" s="30"/>
      <c r="J626" s="29"/>
      <c r="K626" s="2"/>
      <c r="L626" s="2"/>
      <c r="M626" s="2"/>
      <c r="N626" s="2"/>
      <c r="O626" s="2"/>
      <c r="P626" s="2"/>
      <c r="Q626" s="2"/>
      <c r="R626" s="2"/>
      <c r="S626" s="2"/>
    </row>
    <row r="627" spans="1:19" x14ac:dyDescent="0.2">
      <c r="A627" s="3"/>
      <c r="B627" s="3"/>
      <c r="C627" s="3"/>
      <c r="D627" s="4"/>
      <c r="E627" s="3"/>
      <c r="F627" s="30"/>
      <c r="G627" s="30"/>
      <c r="H627" s="30"/>
      <c r="I627" s="30"/>
      <c r="J627" s="29"/>
      <c r="K627" s="2"/>
      <c r="L627" s="2"/>
      <c r="M627" s="2"/>
      <c r="N627" s="2"/>
      <c r="O627" s="2"/>
      <c r="P627" s="2"/>
      <c r="Q627" s="2"/>
      <c r="R627" s="2"/>
      <c r="S627" s="2"/>
    </row>
    <row r="628" spans="1:19" x14ac:dyDescent="0.2">
      <c r="A628" s="3"/>
      <c r="B628" s="3"/>
      <c r="C628" s="3"/>
      <c r="D628" s="4"/>
      <c r="E628" s="3"/>
      <c r="F628" s="30"/>
      <c r="G628" s="30"/>
      <c r="H628" s="30"/>
      <c r="I628" s="30"/>
      <c r="J628" s="29"/>
      <c r="K628" s="2"/>
      <c r="L628" s="2"/>
      <c r="M628" s="2"/>
      <c r="N628" s="2"/>
      <c r="O628" s="2"/>
      <c r="P628" s="2"/>
      <c r="Q628" s="2"/>
      <c r="R628" s="2"/>
      <c r="S628" s="2"/>
    </row>
    <row r="629" spans="1:19" x14ac:dyDescent="0.2">
      <c r="A629" s="3"/>
      <c r="B629" s="3"/>
      <c r="C629" s="3"/>
      <c r="D629" s="4"/>
      <c r="E629" s="3"/>
      <c r="F629" s="30"/>
      <c r="G629" s="30"/>
      <c r="H629" s="30"/>
      <c r="I629" s="30"/>
      <c r="J629" s="29"/>
      <c r="K629" s="2"/>
      <c r="L629" s="2"/>
      <c r="M629" s="2"/>
      <c r="N629" s="2"/>
      <c r="O629" s="2"/>
      <c r="P629" s="2"/>
      <c r="Q629" s="2"/>
      <c r="R629" s="2"/>
      <c r="S629" s="2"/>
    </row>
    <row r="630" spans="1:19" x14ac:dyDescent="0.2">
      <c r="A630" s="3"/>
      <c r="B630" s="3"/>
      <c r="C630" s="3"/>
      <c r="D630" s="4"/>
      <c r="E630" s="3"/>
      <c r="F630" s="30"/>
      <c r="G630" s="30"/>
      <c r="H630" s="30"/>
      <c r="I630" s="30"/>
      <c r="J630" s="29"/>
      <c r="K630" s="2"/>
      <c r="L630" s="2"/>
      <c r="M630" s="2"/>
      <c r="N630" s="2"/>
      <c r="O630" s="2"/>
      <c r="P630" s="2"/>
      <c r="Q630" s="2"/>
      <c r="R630" s="2"/>
      <c r="S630" s="2"/>
    </row>
    <row r="631" spans="1:19" x14ac:dyDescent="0.2">
      <c r="A631" s="3"/>
      <c r="B631" s="3"/>
      <c r="C631" s="3"/>
      <c r="D631" s="4"/>
      <c r="E631" s="3"/>
      <c r="F631" s="30"/>
      <c r="G631" s="30"/>
      <c r="H631" s="30"/>
      <c r="I631" s="30"/>
      <c r="J631" s="29"/>
      <c r="K631" s="2"/>
      <c r="L631" s="2"/>
      <c r="M631" s="2"/>
      <c r="N631" s="2"/>
      <c r="O631" s="2"/>
      <c r="P631" s="2"/>
      <c r="Q631" s="2"/>
      <c r="R631" s="2"/>
      <c r="S631" s="2"/>
    </row>
    <row r="632" spans="1:19" x14ac:dyDescent="0.2">
      <c r="A632" s="3"/>
      <c r="B632" s="3"/>
      <c r="C632" s="3"/>
      <c r="D632" s="4"/>
      <c r="E632" s="3"/>
      <c r="F632" s="30"/>
      <c r="G632" s="30"/>
      <c r="H632" s="30"/>
      <c r="I632" s="30"/>
      <c r="J632" s="29"/>
      <c r="K632" s="2"/>
      <c r="L632" s="2"/>
      <c r="M632" s="2"/>
      <c r="N632" s="2"/>
      <c r="O632" s="2"/>
      <c r="P632" s="2"/>
      <c r="Q632" s="2"/>
      <c r="R632" s="2"/>
      <c r="S632" s="2"/>
    </row>
    <row r="633" spans="1:19" x14ac:dyDescent="0.2">
      <c r="A633" s="3"/>
      <c r="B633" s="3"/>
      <c r="C633" s="3"/>
      <c r="D633" s="4"/>
      <c r="E633" s="3"/>
      <c r="F633" s="30"/>
      <c r="G633" s="30"/>
      <c r="H633" s="30"/>
      <c r="I633" s="30"/>
      <c r="J633" s="29"/>
      <c r="K633" s="2"/>
      <c r="L633" s="2"/>
      <c r="M633" s="2"/>
      <c r="N633" s="2"/>
      <c r="O633" s="2"/>
      <c r="P633" s="2"/>
      <c r="Q633" s="2"/>
      <c r="R633" s="2"/>
      <c r="S633" s="2"/>
    </row>
    <row r="634" spans="1:19" x14ac:dyDescent="0.2">
      <c r="A634" s="3"/>
      <c r="B634" s="3"/>
      <c r="C634" s="3"/>
      <c r="D634" s="4"/>
      <c r="E634" s="3"/>
      <c r="F634" s="30"/>
      <c r="G634" s="30"/>
      <c r="H634" s="30"/>
      <c r="I634" s="30"/>
      <c r="J634" s="29"/>
      <c r="K634" s="2"/>
      <c r="L634" s="2"/>
      <c r="M634" s="2"/>
      <c r="N634" s="2"/>
      <c r="O634" s="2"/>
      <c r="P634" s="2"/>
      <c r="Q634" s="2"/>
      <c r="R634" s="2"/>
      <c r="S634" s="2"/>
    </row>
    <row r="635" spans="1:19" x14ac:dyDescent="0.2">
      <c r="A635" s="3"/>
      <c r="B635" s="3"/>
      <c r="C635" s="3"/>
      <c r="D635" s="4"/>
      <c r="E635" s="3"/>
      <c r="F635" s="30"/>
      <c r="G635" s="30"/>
      <c r="H635" s="30"/>
      <c r="I635" s="30"/>
      <c r="J635" s="29"/>
      <c r="K635" s="2"/>
      <c r="L635" s="2"/>
      <c r="M635" s="2"/>
      <c r="N635" s="2"/>
      <c r="O635" s="2"/>
      <c r="P635" s="2"/>
      <c r="Q635" s="2"/>
      <c r="R635" s="2"/>
      <c r="S635" s="2"/>
    </row>
    <row r="636" spans="1:19" x14ac:dyDescent="0.2">
      <c r="A636" s="3"/>
      <c r="B636" s="3"/>
      <c r="C636" s="3"/>
      <c r="D636" s="4"/>
      <c r="E636" s="3"/>
      <c r="F636" s="30"/>
      <c r="G636" s="30"/>
      <c r="H636" s="30"/>
      <c r="I636" s="30"/>
      <c r="J636" s="29"/>
      <c r="K636" s="2"/>
      <c r="L636" s="2"/>
      <c r="M636" s="2"/>
      <c r="N636" s="2"/>
      <c r="O636" s="2"/>
      <c r="P636" s="2"/>
      <c r="Q636" s="2"/>
      <c r="R636" s="2"/>
      <c r="S636" s="2"/>
    </row>
    <row r="637" spans="1:19" x14ac:dyDescent="0.2">
      <c r="A637" s="3"/>
      <c r="B637" s="3"/>
      <c r="C637" s="3"/>
      <c r="D637" s="4"/>
      <c r="E637" s="3"/>
      <c r="F637" s="30"/>
      <c r="G637" s="30"/>
      <c r="H637" s="30"/>
      <c r="I637" s="30"/>
      <c r="J637" s="29"/>
      <c r="K637" s="2"/>
      <c r="L637" s="2"/>
      <c r="M637" s="2"/>
      <c r="N637" s="2"/>
      <c r="O637" s="2"/>
      <c r="P637" s="2"/>
      <c r="Q637" s="2"/>
      <c r="R637" s="2"/>
      <c r="S637" s="2"/>
    </row>
    <row r="638" spans="1:19" x14ac:dyDescent="0.2">
      <c r="A638" s="3"/>
      <c r="B638" s="3"/>
      <c r="C638" s="3"/>
      <c r="D638" s="4"/>
      <c r="E638" s="3"/>
      <c r="F638" s="30"/>
      <c r="G638" s="30"/>
      <c r="H638" s="30"/>
      <c r="I638" s="30"/>
      <c r="J638" s="29"/>
      <c r="K638" s="2"/>
      <c r="L638" s="2"/>
      <c r="M638" s="2"/>
      <c r="N638" s="2"/>
      <c r="O638" s="2"/>
      <c r="P638" s="2"/>
      <c r="Q638" s="2"/>
      <c r="R638" s="2"/>
      <c r="S638" s="2"/>
    </row>
    <row r="639" spans="1:19" x14ac:dyDescent="0.2">
      <c r="A639" s="3"/>
      <c r="B639" s="3"/>
      <c r="C639" s="3"/>
      <c r="D639" s="4"/>
      <c r="E639" s="3"/>
      <c r="F639" s="30"/>
      <c r="G639" s="30"/>
      <c r="H639" s="30"/>
      <c r="I639" s="30"/>
      <c r="J639" s="29"/>
      <c r="K639" s="2"/>
      <c r="L639" s="2"/>
      <c r="M639" s="2"/>
      <c r="N639" s="2"/>
      <c r="O639" s="2"/>
      <c r="P639" s="2"/>
      <c r="Q639" s="2"/>
      <c r="R639" s="2"/>
      <c r="S639" s="2"/>
    </row>
    <row r="640" spans="1:19" x14ac:dyDescent="0.2">
      <c r="A640" s="3"/>
      <c r="B640" s="3"/>
      <c r="C640" s="3"/>
      <c r="D640" s="4"/>
      <c r="E640" s="3"/>
      <c r="F640" s="30"/>
      <c r="G640" s="30"/>
      <c r="H640" s="30"/>
      <c r="I640" s="30"/>
      <c r="J640" s="29"/>
      <c r="K640" s="2"/>
      <c r="L640" s="2"/>
      <c r="M640" s="2"/>
      <c r="N640" s="2"/>
      <c r="O640" s="2"/>
      <c r="P640" s="2"/>
      <c r="Q640" s="2"/>
      <c r="R640" s="2"/>
      <c r="S640" s="2"/>
    </row>
    <row r="641" spans="1:19" x14ac:dyDescent="0.2">
      <c r="A641" s="3"/>
      <c r="B641" s="3"/>
      <c r="C641" s="3"/>
      <c r="D641" s="4"/>
      <c r="E641" s="3"/>
      <c r="F641" s="30"/>
      <c r="G641" s="30"/>
      <c r="H641" s="30"/>
      <c r="I641" s="30"/>
      <c r="J641" s="29"/>
      <c r="K641" s="2"/>
      <c r="L641" s="2"/>
      <c r="M641" s="2"/>
      <c r="N641" s="2"/>
      <c r="O641" s="2"/>
      <c r="P641" s="2"/>
      <c r="Q641" s="2"/>
      <c r="R641" s="2"/>
      <c r="S641" s="2"/>
    </row>
    <row r="642" spans="1:19" x14ac:dyDescent="0.2">
      <c r="A642" s="3"/>
      <c r="B642" s="3"/>
      <c r="C642" s="3"/>
      <c r="D642" s="4"/>
      <c r="E642" s="3"/>
      <c r="F642" s="30"/>
      <c r="G642" s="30"/>
      <c r="H642" s="30"/>
      <c r="I642" s="30"/>
      <c r="J642" s="29"/>
      <c r="K642" s="2"/>
      <c r="L642" s="2"/>
      <c r="M642" s="2"/>
      <c r="N642" s="2"/>
      <c r="O642" s="2"/>
      <c r="P642" s="2"/>
      <c r="Q642" s="2"/>
      <c r="R642" s="2"/>
      <c r="S642" s="2"/>
    </row>
    <row r="643" spans="1:19" x14ac:dyDescent="0.2">
      <c r="A643" s="3"/>
      <c r="B643" s="3"/>
      <c r="C643" s="3"/>
      <c r="D643" s="4"/>
      <c r="E643" s="3"/>
      <c r="F643" s="30"/>
      <c r="G643" s="30"/>
      <c r="H643" s="30"/>
      <c r="I643" s="30"/>
      <c r="J643" s="29"/>
      <c r="K643" s="2"/>
      <c r="L643" s="2"/>
      <c r="M643" s="2"/>
      <c r="N643" s="2"/>
      <c r="O643" s="2"/>
      <c r="P643" s="2"/>
      <c r="Q643" s="2"/>
      <c r="R643" s="2"/>
      <c r="S643" s="2"/>
    </row>
    <row r="644" spans="1:19" x14ac:dyDescent="0.2">
      <c r="A644" s="3"/>
      <c r="B644" s="3"/>
      <c r="C644" s="3"/>
      <c r="D644" s="4"/>
      <c r="E644" s="3"/>
      <c r="F644" s="30"/>
      <c r="G644" s="30"/>
      <c r="H644" s="30"/>
      <c r="I644" s="30"/>
      <c r="J644" s="29"/>
      <c r="K644" s="2"/>
      <c r="L644" s="2"/>
      <c r="M644" s="2"/>
      <c r="N644" s="2"/>
      <c r="O644" s="2"/>
      <c r="P644" s="2"/>
      <c r="Q644" s="2"/>
      <c r="R644" s="2"/>
      <c r="S644" s="2"/>
    </row>
    <row r="645" spans="1:19" x14ac:dyDescent="0.2">
      <c r="A645" s="3"/>
      <c r="B645" s="3"/>
      <c r="C645" s="3"/>
      <c r="D645" s="4"/>
      <c r="E645" s="3"/>
      <c r="F645" s="30"/>
      <c r="G645" s="30"/>
      <c r="H645" s="30"/>
      <c r="I645" s="30"/>
      <c r="J645" s="29"/>
      <c r="K645" s="2"/>
      <c r="L645" s="2"/>
      <c r="M645" s="2"/>
      <c r="N645" s="2"/>
      <c r="O645" s="2"/>
      <c r="P645" s="2"/>
      <c r="Q645" s="2"/>
      <c r="R645" s="2"/>
      <c r="S645" s="2"/>
    </row>
    <row r="646" spans="1:19" x14ac:dyDescent="0.2">
      <c r="A646" s="3"/>
      <c r="B646" s="3"/>
      <c r="C646" s="3"/>
      <c r="D646" s="4"/>
      <c r="E646" s="3"/>
      <c r="F646" s="30"/>
      <c r="G646" s="30"/>
      <c r="H646" s="30"/>
      <c r="I646" s="30"/>
      <c r="J646" s="29"/>
      <c r="K646" s="2"/>
      <c r="L646" s="2"/>
      <c r="M646" s="2"/>
      <c r="N646" s="2"/>
      <c r="O646" s="2"/>
      <c r="P646" s="2"/>
      <c r="Q646" s="2"/>
      <c r="R646" s="2"/>
      <c r="S646" s="2"/>
    </row>
    <row r="647" spans="1:19" x14ac:dyDescent="0.2">
      <c r="A647" s="3"/>
      <c r="B647" s="3"/>
      <c r="C647" s="3"/>
      <c r="D647" s="4"/>
      <c r="E647" s="3"/>
      <c r="F647" s="30"/>
      <c r="G647" s="30"/>
      <c r="H647" s="30"/>
      <c r="I647" s="30"/>
      <c r="J647" s="29"/>
      <c r="K647" s="2"/>
      <c r="L647" s="2"/>
      <c r="M647" s="2"/>
      <c r="N647" s="2"/>
      <c r="O647" s="2"/>
      <c r="P647" s="2"/>
      <c r="Q647" s="2"/>
      <c r="R647" s="2"/>
      <c r="S647" s="2"/>
    </row>
    <row r="648" spans="1:19" x14ac:dyDescent="0.2">
      <c r="A648" s="3"/>
      <c r="B648" s="3"/>
      <c r="C648" s="3"/>
      <c r="D648" s="4"/>
      <c r="E648" s="3"/>
      <c r="F648" s="30"/>
      <c r="G648" s="30"/>
      <c r="H648" s="30"/>
      <c r="I648" s="30"/>
      <c r="J648" s="29"/>
      <c r="K648" s="2"/>
      <c r="L648" s="2"/>
      <c r="M648" s="2"/>
      <c r="N648" s="2"/>
      <c r="O648" s="2"/>
      <c r="P648" s="2"/>
      <c r="Q648" s="2"/>
      <c r="R648" s="2"/>
      <c r="S648" s="2"/>
    </row>
    <row r="649" spans="1:19" x14ac:dyDescent="0.2">
      <c r="A649" s="3"/>
      <c r="B649" s="3"/>
      <c r="C649" s="3"/>
      <c r="D649" s="4"/>
      <c r="E649" s="3"/>
      <c r="F649" s="30"/>
      <c r="G649" s="30"/>
      <c r="H649" s="30"/>
      <c r="I649" s="30"/>
      <c r="J649" s="29"/>
      <c r="K649" s="2"/>
      <c r="L649" s="2"/>
      <c r="M649" s="2"/>
      <c r="N649" s="2"/>
      <c r="O649" s="2"/>
      <c r="P649" s="2"/>
      <c r="Q649" s="2"/>
      <c r="R649" s="2"/>
      <c r="S649" s="2"/>
    </row>
    <row r="650" spans="1:19" x14ac:dyDescent="0.2">
      <c r="A650" s="3"/>
      <c r="B650" s="3"/>
      <c r="C650" s="3"/>
      <c r="D650" s="4"/>
      <c r="E650" s="3"/>
      <c r="F650" s="30"/>
      <c r="G650" s="30"/>
      <c r="H650" s="30"/>
      <c r="I650" s="30"/>
      <c r="J650" s="29"/>
      <c r="K650" s="2"/>
      <c r="L650" s="2"/>
      <c r="M650" s="2"/>
      <c r="N650" s="2"/>
      <c r="O650" s="2"/>
      <c r="P650" s="2"/>
      <c r="Q650" s="2"/>
      <c r="R650" s="2"/>
      <c r="S650" s="2"/>
    </row>
    <row r="651" spans="1:19" x14ac:dyDescent="0.2">
      <c r="A651" s="3"/>
      <c r="B651" s="3"/>
      <c r="C651" s="3"/>
      <c r="D651" s="4"/>
      <c r="E651" s="3"/>
      <c r="F651" s="30"/>
      <c r="G651" s="30"/>
      <c r="H651" s="30"/>
      <c r="I651" s="30"/>
      <c r="J651" s="29"/>
      <c r="K651" s="2"/>
      <c r="L651" s="2"/>
      <c r="M651" s="2"/>
      <c r="N651" s="2"/>
      <c r="O651" s="2"/>
      <c r="P651" s="2"/>
      <c r="Q651" s="2"/>
      <c r="R651" s="2"/>
      <c r="S651" s="2"/>
    </row>
    <row r="652" spans="1:19" x14ac:dyDescent="0.2">
      <c r="A652" s="3"/>
      <c r="B652" s="3"/>
      <c r="C652" s="3"/>
      <c r="D652" s="4"/>
      <c r="E652" s="3"/>
      <c r="F652" s="30"/>
      <c r="G652" s="30"/>
      <c r="H652" s="30"/>
      <c r="I652" s="30"/>
      <c r="J652" s="29"/>
      <c r="K652" s="2"/>
      <c r="L652" s="2"/>
      <c r="M652" s="2"/>
      <c r="N652" s="2"/>
      <c r="O652" s="2"/>
      <c r="P652" s="2"/>
      <c r="Q652" s="2"/>
      <c r="R652" s="2"/>
      <c r="S652" s="2"/>
    </row>
    <row r="653" spans="1:19" x14ac:dyDescent="0.2">
      <c r="A653" s="3"/>
      <c r="B653" s="3"/>
      <c r="C653" s="3"/>
      <c r="D653" s="4"/>
      <c r="E653" s="3"/>
      <c r="F653" s="30"/>
      <c r="G653" s="30"/>
      <c r="H653" s="30"/>
      <c r="I653" s="30"/>
      <c r="J653" s="29"/>
      <c r="K653" s="2"/>
      <c r="L653" s="2"/>
      <c r="M653" s="2"/>
      <c r="N653" s="2"/>
      <c r="O653" s="2"/>
      <c r="P653" s="2"/>
      <c r="Q653" s="2"/>
      <c r="R653" s="2"/>
      <c r="S653" s="2"/>
    </row>
    <row r="654" spans="1:19" x14ac:dyDescent="0.2">
      <c r="A654" s="3"/>
      <c r="B654" s="3"/>
      <c r="C654" s="3"/>
      <c r="D654" s="4"/>
      <c r="E654" s="3"/>
      <c r="F654" s="30"/>
      <c r="G654" s="30"/>
      <c r="H654" s="30"/>
      <c r="I654" s="30"/>
      <c r="J654" s="29"/>
      <c r="K654" s="2"/>
      <c r="L654" s="2"/>
      <c r="M654" s="2"/>
      <c r="N654" s="2"/>
      <c r="O654" s="2"/>
      <c r="P654" s="2"/>
      <c r="Q654" s="2"/>
      <c r="R654" s="2"/>
      <c r="S654" s="2"/>
    </row>
    <row r="655" spans="1:19" x14ac:dyDescent="0.2">
      <c r="A655" s="3"/>
      <c r="B655" s="3"/>
      <c r="C655" s="3"/>
      <c r="D655" s="4"/>
      <c r="E655" s="3"/>
      <c r="F655" s="30"/>
      <c r="G655" s="30"/>
      <c r="H655" s="30"/>
      <c r="I655" s="30"/>
      <c r="J655" s="29"/>
      <c r="K655" s="2"/>
      <c r="L655" s="2"/>
      <c r="M655" s="2"/>
      <c r="N655" s="2"/>
      <c r="O655" s="2"/>
      <c r="P655" s="2"/>
      <c r="Q655" s="2"/>
      <c r="R655" s="2"/>
      <c r="S655" s="2"/>
    </row>
    <row r="656" spans="1:19" x14ac:dyDescent="0.2">
      <c r="A656" s="3"/>
      <c r="B656" s="3"/>
      <c r="C656" s="3"/>
      <c r="D656" s="4"/>
      <c r="E656" s="3"/>
      <c r="F656" s="30"/>
      <c r="G656" s="30"/>
      <c r="H656" s="30"/>
      <c r="I656" s="30"/>
      <c r="J656" s="29"/>
      <c r="K656" s="2"/>
      <c r="L656" s="2"/>
      <c r="M656" s="2"/>
      <c r="N656" s="2"/>
      <c r="O656" s="2"/>
      <c r="P656" s="2"/>
      <c r="Q656" s="2"/>
      <c r="R656" s="2"/>
      <c r="S656" s="2"/>
    </row>
    <row r="657" spans="1:19" x14ac:dyDescent="0.2">
      <c r="A657" s="3"/>
      <c r="B657" s="3"/>
      <c r="C657" s="3"/>
      <c r="D657" s="4"/>
      <c r="E657" s="3"/>
      <c r="F657" s="30"/>
      <c r="G657" s="30"/>
      <c r="H657" s="30"/>
      <c r="I657" s="30"/>
      <c r="J657" s="29"/>
      <c r="K657" s="2"/>
      <c r="L657" s="2"/>
      <c r="M657" s="2"/>
      <c r="N657" s="2"/>
      <c r="O657" s="2"/>
      <c r="P657" s="2"/>
      <c r="Q657" s="2"/>
      <c r="R657" s="2"/>
      <c r="S657" s="2"/>
    </row>
    <row r="658" spans="1:19" x14ac:dyDescent="0.2">
      <c r="A658" s="3"/>
      <c r="B658" s="3"/>
      <c r="C658" s="3"/>
      <c r="D658" s="4"/>
      <c r="E658" s="3"/>
      <c r="F658" s="30"/>
      <c r="G658" s="30"/>
      <c r="H658" s="30"/>
      <c r="I658" s="30"/>
      <c r="J658" s="29"/>
      <c r="K658" s="2"/>
      <c r="L658" s="2"/>
      <c r="M658" s="2"/>
      <c r="N658" s="2"/>
      <c r="O658" s="2"/>
      <c r="P658" s="2"/>
      <c r="Q658" s="2"/>
      <c r="R658" s="2"/>
      <c r="S658" s="2"/>
    </row>
    <row r="659" spans="1:19" x14ac:dyDescent="0.2">
      <c r="A659" s="3"/>
      <c r="B659" s="3"/>
      <c r="C659" s="3"/>
      <c r="D659" s="4"/>
      <c r="E659" s="3"/>
      <c r="F659" s="30"/>
      <c r="G659" s="30"/>
      <c r="H659" s="30"/>
      <c r="I659" s="30"/>
      <c r="J659" s="29"/>
      <c r="K659" s="2"/>
      <c r="L659" s="2"/>
      <c r="M659" s="2"/>
      <c r="N659" s="2"/>
      <c r="O659" s="2"/>
      <c r="P659" s="2"/>
      <c r="Q659" s="2"/>
      <c r="R659" s="2"/>
      <c r="S659" s="2"/>
    </row>
    <row r="660" spans="1:19" x14ac:dyDescent="0.2">
      <c r="A660" s="3"/>
      <c r="B660" s="3"/>
      <c r="C660" s="3"/>
      <c r="D660" s="4"/>
      <c r="E660" s="3"/>
      <c r="F660" s="30"/>
      <c r="G660" s="30"/>
      <c r="H660" s="30"/>
      <c r="I660" s="30"/>
      <c r="J660" s="29"/>
      <c r="K660" s="2"/>
      <c r="L660" s="2"/>
      <c r="M660" s="2"/>
      <c r="N660" s="2"/>
      <c r="O660" s="2"/>
      <c r="P660" s="2"/>
      <c r="Q660" s="2"/>
      <c r="R660" s="2"/>
      <c r="S660" s="2"/>
    </row>
    <row r="661" spans="1:19" x14ac:dyDescent="0.2">
      <c r="A661" s="3"/>
      <c r="B661" s="3"/>
      <c r="C661" s="3"/>
      <c r="D661" s="4"/>
      <c r="E661" s="3"/>
      <c r="F661" s="30"/>
      <c r="G661" s="30"/>
      <c r="H661" s="30"/>
      <c r="I661" s="30"/>
      <c r="J661" s="29"/>
      <c r="K661" s="2"/>
      <c r="L661" s="2"/>
      <c r="M661" s="2"/>
      <c r="N661" s="2"/>
      <c r="O661" s="2"/>
      <c r="P661" s="2"/>
      <c r="Q661" s="2"/>
      <c r="R661" s="2"/>
      <c r="S661" s="2"/>
    </row>
    <row r="662" spans="1:19" x14ac:dyDescent="0.2">
      <c r="A662" s="3"/>
      <c r="B662" s="3"/>
      <c r="C662" s="3"/>
      <c r="D662" s="4"/>
      <c r="E662" s="3"/>
      <c r="F662" s="30"/>
      <c r="G662" s="30"/>
      <c r="H662" s="30"/>
      <c r="I662" s="30"/>
      <c r="J662" s="29"/>
      <c r="K662" s="2"/>
      <c r="L662" s="2"/>
      <c r="M662" s="2"/>
      <c r="N662" s="2"/>
      <c r="O662" s="2"/>
      <c r="P662" s="2"/>
      <c r="Q662" s="2"/>
      <c r="R662" s="2"/>
      <c r="S662" s="2"/>
    </row>
    <row r="663" spans="1:19" x14ac:dyDescent="0.2">
      <c r="A663" s="3"/>
      <c r="B663" s="3"/>
      <c r="C663" s="3"/>
      <c r="D663" s="4"/>
      <c r="E663" s="3"/>
      <c r="F663" s="30"/>
      <c r="G663" s="30"/>
      <c r="H663" s="30"/>
      <c r="I663" s="30"/>
      <c r="J663" s="29"/>
      <c r="K663" s="2"/>
      <c r="L663" s="2"/>
      <c r="M663" s="2"/>
      <c r="N663" s="2"/>
      <c r="O663" s="2"/>
      <c r="P663" s="2"/>
      <c r="Q663" s="2"/>
      <c r="R663" s="2"/>
      <c r="S663" s="2"/>
    </row>
    <row r="664" spans="1:19" x14ac:dyDescent="0.2">
      <c r="A664" s="3"/>
      <c r="B664" s="3"/>
      <c r="C664" s="3"/>
      <c r="D664" s="4"/>
      <c r="E664" s="3"/>
      <c r="F664" s="30"/>
      <c r="G664" s="30"/>
      <c r="H664" s="30"/>
      <c r="I664" s="30"/>
      <c r="J664" s="29"/>
      <c r="K664" s="2"/>
      <c r="L664" s="2"/>
      <c r="M664" s="2"/>
      <c r="N664" s="2"/>
      <c r="O664" s="2"/>
      <c r="P664" s="2"/>
      <c r="Q664" s="2"/>
      <c r="R664" s="2"/>
      <c r="S664" s="2"/>
    </row>
    <row r="665" spans="1:19" x14ac:dyDescent="0.2">
      <c r="A665" s="3"/>
      <c r="B665" s="3"/>
      <c r="C665" s="3"/>
      <c r="D665" s="4"/>
      <c r="E665" s="3"/>
      <c r="F665" s="30"/>
      <c r="G665" s="30"/>
      <c r="H665" s="30"/>
      <c r="I665" s="30"/>
      <c r="J665" s="29"/>
      <c r="K665" s="2"/>
      <c r="L665" s="2"/>
      <c r="M665" s="2"/>
      <c r="N665" s="2"/>
      <c r="O665" s="2"/>
      <c r="P665" s="2"/>
      <c r="Q665" s="2"/>
      <c r="R665" s="2"/>
      <c r="S665" s="2"/>
    </row>
    <row r="666" spans="1:19" x14ac:dyDescent="0.2">
      <c r="A666" s="3"/>
      <c r="B666" s="3"/>
      <c r="C666" s="3"/>
      <c r="D666" s="4"/>
      <c r="E666" s="3"/>
      <c r="F666" s="30"/>
      <c r="G666" s="30"/>
      <c r="H666" s="30"/>
      <c r="I666" s="30"/>
      <c r="J666" s="29"/>
      <c r="K666" s="2"/>
      <c r="L666" s="2"/>
      <c r="M666" s="2"/>
      <c r="N666" s="2"/>
      <c r="O666" s="2"/>
      <c r="P666" s="2"/>
      <c r="Q666" s="2"/>
      <c r="R666" s="2"/>
      <c r="S666" s="2"/>
    </row>
    <row r="667" spans="1:19" x14ac:dyDescent="0.2">
      <c r="A667" s="3"/>
      <c r="B667" s="3"/>
      <c r="C667" s="3"/>
      <c r="D667" s="4"/>
      <c r="E667" s="3"/>
      <c r="F667" s="30"/>
      <c r="G667" s="30"/>
      <c r="H667" s="30"/>
      <c r="I667" s="30"/>
      <c r="J667" s="29"/>
      <c r="K667" s="2"/>
      <c r="L667" s="2"/>
      <c r="M667" s="2"/>
      <c r="N667" s="2"/>
      <c r="O667" s="2"/>
      <c r="P667" s="2"/>
      <c r="Q667" s="2"/>
      <c r="R667" s="2"/>
      <c r="S667" s="2"/>
    </row>
    <row r="668" spans="1:19" x14ac:dyDescent="0.2">
      <c r="A668" s="3"/>
      <c r="B668" s="3"/>
      <c r="C668" s="3"/>
      <c r="D668" s="4"/>
      <c r="E668" s="3"/>
      <c r="F668" s="30"/>
      <c r="G668" s="30"/>
      <c r="H668" s="30"/>
      <c r="I668" s="30"/>
      <c r="J668" s="29"/>
      <c r="K668" s="2"/>
      <c r="L668" s="2"/>
      <c r="M668" s="2"/>
      <c r="N668" s="2"/>
      <c r="O668" s="2"/>
      <c r="P668" s="2"/>
      <c r="Q668" s="2"/>
      <c r="R668" s="2"/>
      <c r="S668" s="2"/>
    </row>
    <row r="669" spans="1:19" x14ac:dyDescent="0.2">
      <c r="A669" s="3"/>
      <c r="B669" s="3"/>
      <c r="C669" s="3"/>
      <c r="D669" s="4"/>
      <c r="E669" s="3"/>
      <c r="F669" s="30"/>
      <c r="G669" s="30"/>
      <c r="H669" s="30"/>
      <c r="I669" s="30"/>
      <c r="J669" s="29"/>
      <c r="K669" s="2"/>
      <c r="L669" s="2"/>
      <c r="M669" s="2"/>
      <c r="N669" s="2"/>
      <c r="O669" s="2"/>
      <c r="P669" s="2"/>
      <c r="Q669" s="2"/>
      <c r="R669" s="2"/>
      <c r="S669" s="2"/>
    </row>
    <row r="670" spans="1:19" x14ac:dyDescent="0.2">
      <c r="A670" s="3"/>
      <c r="B670" s="3"/>
      <c r="C670" s="3"/>
      <c r="D670" s="4"/>
      <c r="E670" s="3"/>
      <c r="F670" s="30"/>
      <c r="G670" s="30"/>
      <c r="H670" s="30"/>
      <c r="I670" s="30"/>
      <c r="J670" s="29"/>
      <c r="K670" s="2"/>
      <c r="L670" s="2"/>
      <c r="M670" s="2"/>
      <c r="N670" s="2"/>
      <c r="O670" s="2"/>
      <c r="P670" s="2"/>
      <c r="Q670" s="2"/>
      <c r="R670" s="2"/>
      <c r="S670" s="2"/>
    </row>
    <row r="671" spans="1:19" x14ac:dyDescent="0.2">
      <c r="A671" s="3"/>
      <c r="B671" s="3"/>
      <c r="C671" s="3"/>
      <c r="D671" s="4"/>
      <c r="E671" s="3"/>
      <c r="F671" s="30"/>
      <c r="G671" s="30"/>
      <c r="H671" s="30"/>
      <c r="I671" s="30"/>
      <c r="J671" s="29"/>
      <c r="K671" s="2"/>
      <c r="L671" s="2"/>
      <c r="M671" s="2"/>
      <c r="N671" s="2"/>
      <c r="O671" s="2"/>
      <c r="P671" s="2"/>
      <c r="Q671" s="2"/>
      <c r="R671" s="2"/>
      <c r="S671" s="2"/>
    </row>
    <row r="672" spans="1:19" x14ac:dyDescent="0.2">
      <c r="A672" s="3"/>
      <c r="B672" s="3"/>
      <c r="C672" s="3"/>
      <c r="D672" s="4"/>
      <c r="E672" s="3"/>
      <c r="F672" s="30"/>
      <c r="G672" s="30"/>
      <c r="H672" s="30"/>
      <c r="I672" s="30"/>
      <c r="J672" s="29"/>
      <c r="K672" s="2"/>
      <c r="L672" s="2"/>
      <c r="M672" s="2"/>
      <c r="N672" s="2"/>
      <c r="O672" s="2"/>
      <c r="P672" s="2"/>
      <c r="Q672" s="2"/>
      <c r="R672" s="2"/>
      <c r="S672" s="2"/>
    </row>
    <row r="673" spans="1:19" x14ac:dyDescent="0.2">
      <c r="A673" s="3"/>
      <c r="B673" s="3"/>
      <c r="C673" s="3"/>
      <c r="D673" s="4"/>
      <c r="E673" s="3"/>
      <c r="F673" s="30"/>
      <c r="G673" s="30"/>
      <c r="H673" s="30"/>
      <c r="I673" s="30"/>
      <c r="J673" s="29"/>
      <c r="K673" s="2"/>
      <c r="L673" s="2"/>
      <c r="M673" s="2"/>
      <c r="N673" s="2"/>
      <c r="O673" s="2"/>
      <c r="P673" s="2"/>
      <c r="Q673" s="2"/>
      <c r="R673" s="2"/>
      <c r="S673" s="2"/>
    </row>
    <row r="674" spans="1:19" x14ac:dyDescent="0.2">
      <c r="A674" s="3"/>
      <c r="B674" s="3"/>
      <c r="C674" s="3"/>
      <c r="D674" s="4"/>
      <c r="E674" s="3"/>
      <c r="F674" s="30"/>
      <c r="G674" s="30"/>
      <c r="H674" s="30"/>
      <c r="I674" s="30"/>
      <c r="J674" s="29"/>
      <c r="K674" s="2"/>
      <c r="L674" s="2"/>
      <c r="M674" s="2"/>
      <c r="N674" s="2"/>
      <c r="O674" s="2"/>
      <c r="P674" s="2"/>
      <c r="Q674" s="2"/>
      <c r="R674" s="2"/>
      <c r="S674" s="2"/>
    </row>
    <row r="675" spans="1:19" x14ac:dyDescent="0.2">
      <c r="A675" s="3"/>
      <c r="B675" s="3"/>
      <c r="C675" s="3"/>
      <c r="D675" s="4"/>
      <c r="E675" s="3"/>
      <c r="F675" s="30"/>
      <c r="G675" s="30"/>
      <c r="H675" s="30"/>
      <c r="I675" s="30"/>
      <c r="J675" s="29"/>
      <c r="K675" s="2"/>
      <c r="L675" s="2"/>
      <c r="M675" s="2"/>
      <c r="N675" s="2"/>
      <c r="O675" s="2"/>
      <c r="P675" s="2"/>
      <c r="Q675" s="2"/>
      <c r="R675" s="2"/>
      <c r="S675" s="2"/>
    </row>
    <row r="676" spans="1:19" x14ac:dyDescent="0.2">
      <c r="A676" s="3"/>
      <c r="B676" s="3"/>
      <c r="C676" s="3"/>
      <c r="D676" s="4"/>
      <c r="E676" s="3"/>
      <c r="F676" s="30"/>
      <c r="G676" s="30"/>
      <c r="H676" s="30"/>
      <c r="I676" s="30"/>
      <c r="J676" s="29"/>
      <c r="K676" s="2"/>
      <c r="L676" s="2"/>
      <c r="M676" s="2"/>
      <c r="N676" s="2"/>
      <c r="O676" s="2"/>
      <c r="P676" s="2"/>
      <c r="Q676" s="2"/>
      <c r="R676" s="2"/>
      <c r="S676" s="2"/>
    </row>
    <row r="677" spans="1:19" x14ac:dyDescent="0.2">
      <c r="A677" s="3"/>
      <c r="B677" s="3"/>
      <c r="C677" s="3"/>
      <c r="D677" s="4"/>
      <c r="E677" s="3"/>
      <c r="F677" s="30"/>
      <c r="G677" s="30"/>
      <c r="H677" s="30"/>
      <c r="I677" s="30"/>
      <c r="J677" s="29"/>
      <c r="K677" s="2"/>
      <c r="L677" s="2"/>
      <c r="M677" s="2"/>
      <c r="N677" s="2"/>
      <c r="O677" s="2"/>
      <c r="P677" s="2"/>
      <c r="Q677" s="2"/>
      <c r="R677" s="2"/>
      <c r="S677" s="2"/>
    </row>
    <row r="678" spans="1:19" x14ac:dyDescent="0.2">
      <c r="A678" s="3"/>
      <c r="B678" s="3"/>
      <c r="C678" s="3"/>
      <c r="D678" s="4"/>
      <c r="E678" s="3"/>
      <c r="F678" s="30"/>
      <c r="G678" s="30"/>
      <c r="H678" s="30"/>
      <c r="I678" s="30"/>
      <c r="J678" s="29"/>
      <c r="K678" s="2"/>
      <c r="L678" s="2"/>
      <c r="M678" s="2"/>
      <c r="N678" s="2"/>
      <c r="O678" s="2"/>
      <c r="P678" s="2"/>
      <c r="Q678" s="2"/>
      <c r="R678" s="2"/>
      <c r="S678" s="2"/>
    </row>
    <row r="679" spans="1:19" x14ac:dyDescent="0.2">
      <c r="A679" s="3"/>
      <c r="B679" s="3"/>
      <c r="C679" s="3"/>
      <c r="D679" s="4"/>
      <c r="E679" s="3"/>
      <c r="F679" s="30"/>
      <c r="G679" s="30"/>
      <c r="H679" s="30"/>
      <c r="I679" s="30"/>
      <c r="J679" s="29"/>
      <c r="K679" s="2"/>
      <c r="L679" s="2"/>
      <c r="M679" s="2"/>
      <c r="N679" s="2"/>
      <c r="O679" s="2"/>
      <c r="P679" s="2"/>
      <c r="Q679" s="2"/>
      <c r="R679" s="2"/>
      <c r="S679" s="2"/>
    </row>
    <row r="680" spans="1:19" x14ac:dyDescent="0.2">
      <c r="A680" s="3"/>
      <c r="B680" s="3"/>
      <c r="C680" s="3"/>
      <c r="D680" s="4"/>
      <c r="E680" s="3"/>
      <c r="F680" s="30"/>
      <c r="G680" s="30"/>
      <c r="H680" s="30"/>
      <c r="I680" s="30"/>
      <c r="J680" s="29"/>
      <c r="K680" s="2"/>
      <c r="L680" s="2"/>
      <c r="M680" s="2"/>
      <c r="N680" s="2"/>
      <c r="O680" s="2"/>
      <c r="P680" s="2"/>
      <c r="Q680" s="2"/>
      <c r="R680" s="2"/>
      <c r="S680" s="2"/>
    </row>
    <row r="681" spans="1:19" x14ac:dyDescent="0.2">
      <c r="A681" s="3"/>
      <c r="B681" s="3"/>
      <c r="C681" s="3"/>
      <c r="D681" s="4"/>
      <c r="E681" s="3"/>
      <c r="F681" s="30"/>
      <c r="G681" s="30"/>
      <c r="H681" s="30"/>
      <c r="I681" s="30"/>
      <c r="J681" s="29"/>
      <c r="K681" s="2"/>
      <c r="L681" s="2"/>
      <c r="M681" s="2"/>
      <c r="N681" s="2"/>
      <c r="O681" s="2"/>
      <c r="P681" s="2"/>
      <c r="Q681" s="2"/>
      <c r="R681" s="2"/>
      <c r="S681" s="2"/>
    </row>
    <row r="682" spans="1:19" x14ac:dyDescent="0.2">
      <c r="A682" s="3"/>
      <c r="B682" s="3"/>
      <c r="C682" s="3"/>
      <c r="D682" s="4"/>
      <c r="E682" s="3"/>
      <c r="F682" s="30"/>
      <c r="G682" s="30"/>
      <c r="H682" s="30"/>
      <c r="I682" s="30"/>
      <c r="J682" s="29"/>
      <c r="K682" s="2"/>
      <c r="L682" s="2"/>
      <c r="M682" s="2"/>
      <c r="N682" s="2"/>
      <c r="O682" s="2"/>
      <c r="P682" s="2"/>
      <c r="Q682" s="2"/>
      <c r="R682" s="2"/>
      <c r="S682" s="2"/>
    </row>
    <row r="683" spans="1:19" x14ac:dyDescent="0.2">
      <c r="A683" s="3"/>
      <c r="B683" s="3"/>
      <c r="C683" s="3"/>
      <c r="D683" s="4"/>
      <c r="E683" s="3"/>
      <c r="F683" s="30"/>
      <c r="G683" s="30"/>
      <c r="H683" s="30"/>
      <c r="I683" s="30"/>
      <c r="J683" s="29"/>
      <c r="K683" s="2"/>
      <c r="L683" s="2"/>
      <c r="M683" s="2"/>
      <c r="N683" s="2"/>
      <c r="O683" s="2"/>
      <c r="P683" s="2"/>
      <c r="Q683" s="2"/>
      <c r="R683" s="2"/>
      <c r="S683" s="2"/>
    </row>
    <row r="684" spans="1:19" x14ac:dyDescent="0.2">
      <c r="A684" s="3"/>
      <c r="B684" s="3"/>
      <c r="C684" s="3"/>
      <c r="D684" s="4"/>
      <c r="E684" s="3"/>
      <c r="F684" s="30"/>
      <c r="G684" s="30"/>
      <c r="H684" s="30"/>
      <c r="I684" s="30"/>
      <c r="J684" s="29"/>
      <c r="K684" s="2"/>
      <c r="L684" s="2"/>
      <c r="M684" s="2"/>
      <c r="N684" s="2"/>
      <c r="O684" s="2"/>
      <c r="P684" s="2"/>
      <c r="Q684" s="2"/>
      <c r="R684" s="2"/>
      <c r="S684" s="2"/>
    </row>
    <row r="685" spans="1:19" x14ac:dyDescent="0.2">
      <c r="A685" s="3"/>
      <c r="B685" s="3"/>
      <c r="C685" s="3"/>
      <c r="D685" s="4"/>
      <c r="E685" s="3"/>
      <c r="F685" s="30"/>
      <c r="G685" s="30"/>
      <c r="H685" s="30"/>
      <c r="I685" s="30"/>
      <c r="J685" s="29"/>
      <c r="K685" s="2"/>
      <c r="L685" s="2"/>
      <c r="M685" s="2"/>
      <c r="N685" s="2"/>
      <c r="O685" s="2"/>
      <c r="P685" s="2"/>
      <c r="Q685" s="2"/>
      <c r="R685" s="2"/>
      <c r="S685" s="2"/>
    </row>
    <row r="686" spans="1:19" x14ac:dyDescent="0.2">
      <c r="A686" s="3"/>
      <c r="B686" s="3"/>
      <c r="C686" s="3"/>
      <c r="D686" s="4"/>
      <c r="E686" s="3"/>
      <c r="F686" s="30"/>
      <c r="G686" s="30"/>
      <c r="H686" s="30"/>
      <c r="I686" s="30"/>
      <c r="J686" s="29"/>
      <c r="K686" s="2"/>
      <c r="L686" s="2"/>
      <c r="M686" s="2"/>
      <c r="N686" s="2"/>
      <c r="O686" s="2"/>
      <c r="P686" s="2"/>
      <c r="Q686" s="2"/>
      <c r="R686" s="2"/>
      <c r="S686" s="2"/>
    </row>
    <row r="687" spans="1:19" x14ac:dyDescent="0.2">
      <c r="A687" s="3"/>
      <c r="B687" s="3"/>
      <c r="C687" s="3"/>
      <c r="D687" s="4"/>
      <c r="E687" s="3"/>
      <c r="F687" s="30"/>
      <c r="G687" s="30"/>
      <c r="H687" s="30"/>
      <c r="I687" s="30"/>
      <c r="J687" s="29"/>
      <c r="K687" s="2"/>
      <c r="L687" s="2"/>
      <c r="M687" s="2"/>
      <c r="N687" s="2"/>
      <c r="O687" s="2"/>
      <c r="P687" s="2"/>
      <c r="Q687" s="2"/>
      <c r="R687" s="2"/>
      <c r="S687" s="2"/>
    </row>
    <row r="688" spans="1:19" x14ac:dyDescent="0.2">
      <c r="A688" s="3"/>
      <c r="B688" s="3"/>
      <c r="C688" s="3"/>
      <c r="D688" s="4"/>
      <c r="E688" s="3"/>
      <c r="F688" s="30"/>
      <c r="G688" s="30"/>
      <c r="H688" s="30"/>
      <c r="I688" s="30"/>
      <c r="J688" s="29"/>
      <c r="K688" s="2"/>
      <c r="L688" s="2"/>
      <c r="M688" s="2"/>
      <c r="N688" s="2"/>
      <c r="O688" s="2"/>
      <c r="P688" s="2"/>
      <c r="Q688" s="2"/>
      <c r="R688" s="2"/>
      <c r="S688" s="2"/>
    </row>
    <row r="689" spans="1:19" x14ac:dyDescent="0.2">
      <c r="A689" s="3"/>
      <c r="B689" s="3"/>
      <c r="C689" s="3"/>
      <c r="D689" s="4"/>
      <c r="E689" s="3"/>
      <c r="F689" s="30"/>
      <c r="G689" s="30"/>
      <c r="H689" s="30"/>
      <c r="I689" s="30"/>
      <c r="J689" s="29"/>
      <c r="K689" s="2"/>
      <c r="L689" s="2"/>
      <c r="M689" s="2"/>
      <c r="N689" s="2"/>
      <c r="O689" s="2"/>
      <c r="P689" s="2"/>
      <c r="Q689" s="2"/>
      <c r="R689" s="2"/>
      <c r="S689" s="2"/>
    </row>
    <row r="690" spans="1:19" x14ac:dyDescent="0.2">
      <c r="A690" s="3"/>
      <c r="B690" s="3"/>
      <c r="C690" s="3"/>
      <c r="D690" s="4"/>
      <c r="E690" s="3"/>
      <c r="F690" s="30"/>
      <c r="G690" s="30"/>
      <c r="H690" s="30"/>
      <c r="I690" s="30"/>
      <c r="J690" s="29"/>
      <c r="K690" s="2"/>
      <c r="L690" s="2"/>
      <c r="M690" s="2"/>
      <c r="N690" s="2"/>
      <c r="O690" s="2"/>
      <c r="P690" s="2"/>
      <c r="Q690" s="2"/>
      <c r="R690" s="2"/>
      <c r="S690" s="2"/>
    </row>
    <row r="691" spans="1:19" x14ac:dyDescent="0.2">
      <c r="A691" s="3"/>
      <c r="B691" s="3"/>
      <c r="C691" s="3"/>
      <c r="D691" s="4"/>
      <c r="E691" s="3"/>
      <c r="F691" s="30"/>
      <c r="G691" s="30"/>
      <c r="H691" s="30"/>
      <c r="I691" s="30"/>
      <c r="J691" s="29"/>
      <c r="K691" s="2"/>
      <c r="L691" s="2"/>
      <c r="M691" s="2"/>
      <c r="N691" s="2"/>
      <c r="O691" s="2"/>
      <c r="P691" s="2"/>
      <c r="Q691" s="2"/>
      <c r="R691" s="2"/>
      <c r="S691" s="2"/>
    </row>
    <row r="692" spans="1:19" x14ac:dyDescent="0.2">
      <c r="A692" s="3"/>
      <c r="B692" s="3"/>
      <c r="C692" s="3"/>
      <c r="D692" s="4"/>
      <c r="E692" s="3"/>
      <c r="F692" s="30"/>
      <c r="G692" s="30"/>
      <c r="H692" s="30"/>
      <c r="I692" s="30"/>
      <c r="J692" s="29"/>
      <c r="K692" s="2"/>
      <c r="L692" s="2"/>
      <c r="M692" s="2"/>
      <c r="N692" s="2"/>
      <c r="O692" s="2"/>
      <c r="P692" s="2"/>
      <c r="Q692" s="2"/>
      <c r="R692" s="2"/>
      <c r="S692" s="2"/>
    </row>
    <row r="693" spans="1:19" x14ac:dyDescent="0.2">
      <c r="A693" s="3"/>
      <c r="B693" s="3"/>
      <c r="C693" s="3"/>
      <c r="D693" s="4"/>
      <c r="E693" s="3"/>
      <c r="F693" s="30"/>
      <c r="G693" s="30"/>
      <c r="H693" s="30"/>
      <c r="I693" s="30"/>
      <c r="J693" s="29"/>
      <c r="K693" s="2"/>
      <c r="L693" s="2"/>
      <c r="M693" s="2"/>
      <c r="N693" s="2"/>
      <c r="O693" s="2"/>
      <c r="P693" s="2"/>
      <c r="Q693" s="2"/>
      <c r="R693" s="2"/>
      <c r="S693" s="2"/>
    </row>
    <row r="694" spans="1:19" x14ac:dyDescent="0.2">
      <c r="A694" s="3"/>
      <c r="B694" s="3"/>
      <c r="C694" s="3"/>
      <c r="D694" s="4"/>
      <c r="E694" s="3"/>
      <c r="F694" s="30"/>
      <c r="G694" s="30"/>
      <c r="H694" s="30"/>
      <c r="I694" s="30"/>
      <c r="J694" s="29"/>
      <c r="K694" s="2"/>
      <c r="L694" s="2"/>
      <c r="M694" s="2"/>
      <c r="N694" s="2"/>
      <c r="O694" s="2"/>
      <c r="P694" s="2"/>
      <c r="Q694" s="2"/>
      <c r="R694" s="2"/>
      <c r="S694" s="2"/>
    </row>
    <row r="695" spans="1:19" x14ac:dyDescent="0.2">
      <c r="A695" s="3"/>
      <c r="B695" s="3"/>
      <c r="C695" s="3"/>
      <c r="D695" s="4"/>
      <c r="E695" s="3"/>
      <c r="F695" s="30"/>
      <c r="G695" s="30"/>
      <c r="H695" s="30"/>
      <c r="I695" s="30"/>
      <c r="J695" s="29"/>
      <c r="K695" s="2"/>
      <c r="L695" s="2"/>
      <c r="M695" s="2"/>
      <c r="N695" s="2"/>
      <c r="O695" s="2"/>
      <c r="P695" s="2"/>
      <c r="Q695" s="2"/>
      <c r="R695" s="2"/>
      <c r="S695" s="2"/>
    </row>
    <row r="696" spans="1:19" x14ac:dyDescent="0.2">
      <c r="A696" s="3"/>
      <c r="B696" s="3"/>
      <c r="C696" s="3"/>
      <c r="D696" s="4"/>
      <c r="E696" s="3"/>
      <c r="F696" s="30"/>
      <c r="G696" s="30"/>
      <c r="H696" s="30"/>
      <c r="I696" s="30"/>
      <c r="J696" s="29"/>
      <c r="K696" s="2"/>
      <c r="L696" s="2"/>
      <c r="M696" s="2"/>
      <c r="N696" s="2"/>
      <c r="O696" s="2"/>
      <c r="P696" s="2"/>
      <c r="Q696" s="2"/>
      <c r="R696" s="2"/>
      <c r="S696" s="2"/>
    </row>
    <row r="697" spans="1:19" x14ac:dyDescent="0.2">
      <c r="A697" s="3"/>
      <c r="B697" s="3"/>
      <c r="C697" s="3"/>
      <c r="D697" s="4"/>
      <c r="E697" s="3"/>
      <c r="F697" s="30"/>
      <c r="G697" s="30"/>
      <c r="H697" s="30"/>
      <c r="I697" s="30"/>
      <c r="J697" s="29"/>
      <c r="K697" s="2"/>
      <c r="L697" s="2"/>
      <c r="M697" s="2"/>
      <c r="N697" s="2"/>
      <c r="O697" s="2"/>
      <c r="P697" s="2"/>
      <c r="Q697" s="2"/>
      <c r="R697" s="2"/>
      <c r="S697" s="2"/>
    </row>
    <row r="698" spans="1:19" x14ac:dyDescent="0.2">
      <c r="A698" s="3"/>
      <c r="B698" s="3"/>
      <c r="C698" s="3"/>
      <c r="D698" s="4"/>
      <c r="E698" s="3"/>
      <c r="F698" s="30"/>
      <c r="G698" s="30"/>
      <c r="H698" s="30"/>
      <c r="I698" s="30"/>
      <c r="J698" s="29"/>
      <c r="K698" s="2"/>
      <c r="L698" s="2"/>
      <c r="M698" s="2"/>
      <c r="N698" s="2"/>
      <c r="O698" s="2"/>
      <c r="P698" s="2"/>
      <c r="Q698" s="2"/>
      <c r="R698" s="2"/>
      <c r="S698" s="2"/>
    </row>
    <row r="699" spans="1:19" x14ac:dyDescent="0.2">
      <c r="A699" s="3"/>
      <c r="B699" s="3"/>
      <c r="C699" s="3"/>
      <c r="D699" s="4"/>
      <c r="E699" s="3"/>
      <c r="F699" s="30"/>
      <c r="G699" s="30"/>
      <c r="H699" s="30"/>
      <c r="I699" s="30"/>
      <c r="J699" s="29"/>
      <c r="K699" s="2"/>
      <c r="L699" s="2"/>
      <c r="M699" s="2"/>
      <c r="N699" s="2"/>
      <c r="O699" s="2"/>
      <c r="P699" s="2"/>
      <c r="Q699" s="2"/>
      <c r="R699" s="2"/>
      <c r="S699" s="2"/>
    </row>
    <row r="700" spans="1:19" x14ac:dyDescent="0.2">
      <c r="A700" s="3"/>
      <c r="B700" s="3"/>
      <c r="C700" s="3"/>
      <c r="D700" s="4"/>
      <c r="E700" s="3"/>
      <c r="F700" s="30"/>
      <c r="G700" s="30"/>
      <c r="H700" s="30"/>
      <c r="I700" s="30"/>
      <c r="J700" s="29"/>
      <c r="K700" s="2"/>
      <c r="L700" s="2"/>
      <c r="M700" s="2"/>
      <c r="N700" s="2"/>
      <c r="O700" s="2"/>
      <c r="P700" s="2"/>
      <c r="Q700" s="2"/>
      <c r="R700" s="2"/>
      <c r="S700" s="2"/>
    </row>
    <row r="701" spans="1:19" x14ac:dyDescent="0.2">
      <c r="A701" s="3"/>
      <c r="B701" s="3"/>
      <c r="C701" s="3"/>
      <c r="D701" s="4"/>
      <c r="E701" s="3"/>
      <c r="F701" s="30"/>
      <c r="G701" s="30"/>
      <c r="H701" s="30"/>
      <c r="I701" s="30"/>
      <c r="J701" s="29"/>
      <c r="K701" s="2"/>
      <c r="L701" s="2"/>
      <c r="M701" s="2"/>
      <c r="N701" s="2"/>
      <c r="O701" s="2"/>
      <c r="P701" s="2"/>
      <c r="Q701" s="2"/>
      <c r="R701" s="2"/>
      <c r="S701" s="2"/>
    </row>
    <row r="702" spans="1:19" x14ac:dyDescent="0.2">
      <c r="A702" s="3"/>
      <c r="B702" s="3"/>
      <c r="C702" s="3"/>
      <c r="D702" s="4"/>
      <c r="E702" s="3"/>
      <c r="F702" s="30"/>
      <c r="G702" s="30"/>
      <c r="H702" s="30"/>
      <c r="I702" s="30"/>
      <c r="J702" s="29"/>
      <c r="K702" s="2"/>
      <c r="L702" s="2"/>
      <c r="M702" s="2"/>
      <c r="N702" s="2"/>
      <c r="O702" s="2"/>
      <c r="P702" s="2"/>
      <c r="Q702" s="2"/>
      <c r="R702" s="2"/>
      <c r="S702" s="2"/>
    </row>
    <row r="703" spans="1:19" x14ac:dyDescent="0.2">
      <c r="A703" s="3"/>
      <c r="B703" s="3"/>
      <c r="C703" s="3"/>
      <c r="D703" s="4"/>
      <c r="E703" s="3"/>
      <c r="F703" s="30"/>
      <c r="G703" s="30"/>
      <c r="H703" s="30"/>
      <c r="I703" s="30"/>
      <c r="J703" s="29"/>
      <c r="K703" s="2"/>
      <c r="L703" s="2"/>
      <c r="M703" s="2"/>
      <c r="N703" s="2"/>
      <c r="O703" s="2"/>
      <c r="P703" s="2"/>
      <c r="Q703" s="2"/>
      <c r="R703" s="2"/>
      <c r="S703" s="2"/>
    </row>
    <row r="704" spans="1:19" x14ac:dyDescent="0.2">
      <c r="A704" s="3"/>
      <c r="B704" s="3"/>
      <c r="C704" s="3"/>
      <c r="D704" s="4"/>
      <c r="E704" s="3"/>
      <c r="F704" s="30"/>
      <c r="G704" s="30"/>
      <c r="H704" s="30"/>
      <c r="I704" s="30"/>
      <c r="J704" s="29"/>
      <c r="K704" s="2"/>
      <c r="L704" s="2"/>
      <c r="M704" s="2"/>
      <c r="N704" s="2"/>
      <c r="O704" s="2"/>
      <c r="P704" s="2"/>
      <c r="Q704" s="2"/>
      <c r="R704" s="2"/>
      <c r="S704" s="2"/>
    </row>
    <row r="705" spans="1:19" x14ac:dyDescent="0.2">
      <c r="A705" s="3"/>
      <c r="B705" s="3"/>
      <c r="C705" s="3"/>
      <c r="D705" s="4"/>
      <c r="E705" s="3"/>
      <c r="F705" s="30"/>
      <c r="G705" s="30"/>
      <c r="H705" s="30"/>
      <c r="I705" s="30"/>
      <c r="J705" s="29"/>
      <c r="K705" s="2"/>
      <c r="L705" s="2"/>
      <c r="M705" s="2"/>
      <c r="N705" s="2"/>
      <c r="O705" s="2"/>
      <c r="P705" s="2"/>
      <c r="Q705" s="2"/>
      <c r="R705" s="2"/>
      <c r="S705" s="2"/>
    </row>
    <row r="706" spans="1:19" x14ac:dyDescent="0.2">
      <c r="A706" s="3"/>
      <c r="B706" s="3"/>
      <c r="C706" s="3"/>
      <c r="D706" s="4"/>
      <c r="E706" s="3"/>
      <c r="F706" s="30"/>
      <c r="G706" s="30"/>
      <c r="H706" s="30"/>
      <c r="I706" s="30"/>
      <c r="J706" s="29"/>
      <c r="K706" s="2"/>
      <c r="L706" s="2"/>
      <c r="M706" s="2"/>
      <c r="N706" s="2"/>
      <c r="O706" s="2"/>
      <c r="P706" s="2"/>
      <c r="Q706" s="2"/>
      <c r="R706" s="2"/>
      <c r="S706" s="2"/>
    </row>
    <row r="707" spans="1:19" x14ac:dyDescent="0.2">
      <c r="A707" s="3"/>
      <c r="B707" s="3"/>
      <c r="C707" s="3"/>
      <c r="D707" s="4"/>
      <c r="E707" s="3"/>
      <c r="F707" s="30"/>
      <c r="G707" s="30"/>
      <c r="H707" s="30"/>
      <c r="I707" s="30"/>
      <c r="J707" s="29"/>
      <c r="K707" s="2"/>
      <c r="L707" s="2"/>
      <c r="M707" s="2"/>
      <c r="N707" s="2"/>
      <c r="O707" s="2"/>
      <c r="P707" s="2"/>
      <c r="Q707" s="2"/>
      <c r="R707" s="2"/>
      <c r="S707" s="2"/>
    </row>
    <row r="708" spans="1:19" x14ac:dyDescent="0.2">
      <c r="A708" s="3"/>
      <c r="B708" s="3"/>
      <c r="C708" s="3"/>
      <c r="D708" s="4"/>
      <c r="E708" s="3"/>
      <c r="F708" s="30"/>
      <c r="G708" s="30"/>
      <c r="H708" s="30"/>
      <c r="I708" s="30"/>
      <c r="J708" s="29"/>
      <c r="K708" s="2"/>
      <c r="L708" s="2"/>
      <c r="M708" s="2"/>
      <c r="N708" s="2"/>
      <c r="O708" s="2"/>
      <c r="P708" s="2"/>
      <c r="Q708" s="2"/>
      <c r="R708" s="2"/>
      <c r="S708" s="2"/>
    </row>
    <row r="709" spans="1:19" x14ac:dyDescent="0.2">
      <c r="A709" s="3"/>
      <c r="B709" s="3"/>
      <c r="C709" s="3"/>
      <c r="D709" s="4"/>
      <c r="E709" s="3"/>
      <c r="F709" s="30"/>
      <c r="G709" s="30"/>
      <c r="H709" s="30"/>
      <c r="I709" s="30"/>
      <c r="J709" s="29"/>
      <c r="K709" s="2"/>
      <c r="L709" s="2"/>
      <c r="M709" s="2"/>
      <c r="N709" s="2"/>
      <c r="O709" s="2"/>
      <c r="P709" s="2"/>
      <c r="Q709" s="2"/>
      <c r="R709" s="2"/>
      <c r="S709" s="2"/>
    </row>
    <row r="710" spans="1:19" x14ac:dyDescent="0.2">
      <c r="A710" s="3"/>
      <c r="B710" s="3"/>
      <c r="C710" s="3"/>
      <c r="D710" s="4"/>
      <c r="E710" s="3"/>
      <c r="F710" s="30"/>
      <c r="G710" s="30"/>
      <c r="H710" s="30"/>
      <c r="I710" s="30"/>
      <c r="J710" s="29"/>
      <c r="K710" s="2"/>
      <c r="L710" s="2"/>
      <c r="M710" s="2"/>
      <c r="N710" s="2"/>
      <c r="O710" s="2"/>
      <c r="P710" s="2"/>
      <c r="Q710" s="2"/>
      <c r="R710" s="2"/>
      <c r="S710" s="2"/>
    </row>
    <row r="711" spans="1:19" x14ac:dyDescent="0.2">
      <c r="A711" s="3"/>
      <c r="B711" s="3"/>
      <c r="C711" s="3"/>
      <c r="D711" s="4"/>
      <c r="E711" s="3"/>
      <c r="F711" s="30"/>
      <c r="G711" s="30"/>
      <c r="H711" s="30"/>
      <c r="I711" s="30"/>
      <c r="J711" s="29"/>
      <c r="K711" s="2"/>
      <c r="L711" s="2"/>
      <c r="M711" s="2"/>
      <c r="N711" s="2"/>
      <c r="O711" s="2"/>
      <c r="P711" s="2"/>
      <c r="Q711" s="2"/>
      <c r="R711" s="2"/>
      <c r="S711" s="2"/>
    </row>
    <row r="712" spans="1:19" x14ac:dyDescent="0.2">
      <c r="A712" s="3"/>
      <c r="B712" s="3"/>
      <c r="C712" s="3"/>
      <c r="D712" s="4"/>
      <c r="E712" s="3"/>
      <c r="F712" s="30"/>
      <c r="G712" s="30"/>
      <c r="H712" s="30"/>
      <c r="I712" s="30"/>
      <c r="J712" s="29"/>
      <c r="K712" s="2"/>
      <c r="L712" s="2"/>
      <c r="M712" s="2"/>
      <c r="N712" s="2"/>
      <c r="O712" s="2"/>
      <c r="P712" s="2"/>
      <c r="Q712" s="2"/>
      <c r="R712" s="2"/>
      <c r="S712" s="2"/>
    </row>
    <row r="713" spans="1:19" x14ac:dyDescent="0.2">
      <c r="A713" s="3"/>
      <c r="B713" s="3"/>
      <c r="C713" s="3"/>
      <c r="D713" s="4"/>
      <c r="E713" s="3"/>
      <c r="F713" s="30"/>
      <c r="G713" s="30"/>
      <c r="H713" s="30"/>
      <c r="I713" s="30"/>
      <c r="J713" s="29"/>
      <c r="K713" s="2"/>
      <c r="L713" s="2"/>
      <c r="M713" s="2"/>
      <c r="N713" s="2"/>
      <c r="O713" s="2"/>
      <c r="P713" s="2"/>
      <c r="Q713" s="2"/>
      <c r="R713" s="2"/>
      <c r="S713" s="2"/>
    </row>
    <row r="714" spans="1:19" x14ac:dyDescent="0.2">
      <c r="A714" s="3"/>
      <c r="B714" s="3"/>
      <c r="C714" s="3"/>
      <c r="D714" s="4"/>
      <c r="E714" s="3"/>
      <c r="F714" s="30"/>
      <c r="G714" s="30"/>
      <c r="H714" s="30"/>
      <c r="I714" s="30"/>
      <c r="J714" s="29"/>
      <c r="K714" s="2"/>
      <c r="L714" s="2"/>
      <c r="M714" s="2"/>
      <c r="N714" s="2"/>
      <c r="O714" s="2"/>
      <c r="P714" s="2"/>
      <c r="Q714" s="2"/>
      <c r="R714" s="2"/>
      <c r="S714" s="2"/>
    </row>
    <row r="715" spans="1:19" x14ac:dyDescent="0.2">
      <c r="A715" s="3"/>
      <c r="B715" s="3"/>
      <c r="C715" s="3"/>
      <c r="D715" s="4"/>
      <c r="E715" s="3"/>
      <c r="F715" s="30"/>
      <c r="G715" s="30"/>
      <c r="H715" s="30"/>
      <c r="I715" s="30"/>
      <c r="J715" s="29"/>
      <c r="K715" s="2"/>
      <c r="L715" s="2"/>
      <c r="M715" s="2"/>
      <c r="N715" s="2"/>
      <c r="O715" s="2"/>
      <c r="P715" s="2"/>
      <c r="Q715" s="2"/>
      <c r="R715" s="2"/>
      <c r="S715" s="2"/>
    </row>
    <row r="716" spans="1:19" x14ac:dyDescent="0.2">
      <c r="A716" s="3"/>
      <c r="B716" s="3"/>
      <c r="C716" s="3"/>
      <c r="D716" s="4"/>
      <c r="E716" s="3"/>
      <c r="F716" s="30"/>
      <c r="G716" s="30"/>
      <c r="H716" s="30"/>
      <c r="I716" s="30"/>
      <c r="J716" s="29"/>
      <c r="K716" s="2"/>
      <c r="L716" s="2"/>
      <c r="M716" s="2"/>
      <c r="N716" s="2"/>
      <c r="O716" s="2"/>
      <c r="P716" s="2"/>
      <c r="Q716" s="2"/>
      <c r="R716" s="2"/>
      <c r="S716" s="2"/>
    </row>
    <row r="717" spans="1:19" x14ac:dyDescent="0.2">
      <c r="A717" s="3"/>
      <c r="B717" s="3"/>
      <c r="C717" s="3"/>
      <c r="D717" s="4"/>
      <c r="E717" s="3"/>
      <c r="F717" s="30"/>
      <c r="G717" s="30"/>
      <c r="H717" s="30"/>
      <c r="I717" s="30"/>
      <c r="J717" s="29"/>
      <c r="K717" s="2"/>
      <c r="L717" s="2"/>
      <c r="M717" s="2"/>
      <c r="N717" s="2"/>
      <c r="O717" s="2"/>
      <c r="P717" s="2"/>
      <c r="Q717" s="2"/>
      <c r="R717" s="2"/>
      <c r="S717" s="2"/>
    </row>
    <row r="718" spans="1:19" x14ac:dyDescent="0.2">
      <c r="A718" s="3"/>
      <c r="B718" s="3"/>
      <c r="C718" s="3"/>
      <c r="D718" s="4"/>
      <c r="E718" s="3"/>
      <c r="F718" s="30"/>
      <c r="G718" s="30"/>
      <c r="H718" s="30"/>
      <c r="I718" s="30"/>
      <c r="J718" s="29"/>
      <c r="K718" s="2"/>
      <c r="L718" s="2"/>
      <c r="M718" s="2"/>
      <c r="N718" s="2"/>
      <c r="O718" s="2"/>
      <c r="P718" s="2"/>
      <c r="Q718" s="2"/>
      <c r="R718" s="2"/>
      <c r="S718" s="2"/>
    </row>
    <row r="719" spans="1:19" x14ac:dyDescent="0.2">
      <c r="A719" s="3"/>
      <c r="B719" s="3"/>
      <c r="C719" s="3"/>
      <c r="D719" s="4"/>
      <c r="E719" s="3"/>
      <c r="F719" s="30"/>
      <c r="G719" s="30"/>
      <c r="H719" s="30"/>
      <c r="I719" s="30"/>
      <c r="J719" s="29"/>
      <c r="K719" s="2"/>
      <c r="L719" s="2"/>
      <c r="M719" s="2"/>
      <c r="N719" s="2"/>
      <c r="O719" s="2"/>
      <c r="P719" s="2"/>
      <c r="Q719" s="2"/>
      <c r="R719" s="2"/>
      <c r="S719" s="2"/>
    </row>
    <row r="720" spans="1:19" x14ac:dyDescent="0.2">
      <c r="A720" s="3"/>
      <c r="B720" s="3"/>
      <c r="C720" s="3"/>
      <c r="D720" s="4"/>
      <c r="E720" s="3"/>
      <c r="F720" s="30"/>
      <c r="G720" s="30"/>
      <c r="H720" s="30"/>
      <c r="I720" s="30"/>
      <c r="J720" s="29"/>
      <c r="K720" s="2"/>
      <c r="L720" s="2"/>
      <c r="M720" s="2"/>
      <c r="N720" s="2"/>
      <c r="O720" s="2"/>
      <c r="P720" s="2"/>
      <c r="Q720" s="2"/>
      <c r="R720" s="2"/>
      <c r="S720" s="2"/>
    </row>
    <row r="721" spans="1:19" x14ac:dyDescent="0.2">
      <c r="A721" s="3"/>
      <c r="B721" s="3"/>
      <c r="C721" s="3"/>
      <c r="D721" s="4"/>
      <c r="E721" s="3"/>
      <c r="F721" s="30"/>
      <c r="G721" s="30"/>
      <c r="H721" s="30"/>
      <c r="I721" s="30"/>
      <c r="J721" s="29"/>
      <c r="K721" s="2"/>
      <c r="L721" s="2"/>
      <c r="M721" s="2"/>
      <c r="N721" s="2"/>
      <c r="O721" s="2"/>
      <c r="P721" s="2"/>
      <c r="Q721" s="2"/>
      <c r="R721" s="2"/>
      <c r="S721" s="2"/>
    </row>
    <row r="722" spans="1:19" x14ac:dyDescent="0.2">
      <c r="A722" s="3"/>
      <c r="B722" s="3"/>
      <c r="C722" s="3"/>
      <c r="D722" s="4"/>
      <c r="E722" s="3"/>
      <c r="F722" s="30"/>
      <c r="G722" s="30"/>
      <c r="H722" s="30"/>
      <c r="I722" s="30"/>
      <c r="J722" s="29"/>
      <c r="K722" s="2"/>
      <c r="L722" s="2"/>
      <c r="M722" s="2"/>
      <c r="N722" s="2"/>
      <c r="O722" s="2"/>
      <c r="P722" s="2"/>
      <c r="Q722" s="2"/>
      <c r="R722" s="2"/>
      <c r="S722" s="2"/>
    </row>
    <row r="723" spans="1:19" x14ac:dyDescent="0.2">
      <c r="A723" s="3"/>
      <c r="B723" s="3"/>
      <c r="C723" s="3"/>
      <c r="D723" s="4"/>
      <c r="E723" s="3"/>
      <c r="F723" s="30"/>
      <c r="G723" s="30"/>
      <c r="H723" s="30"/>
      <c r="I723" s="30"/>
      <c r="J723" s="29"/>
      <c r="K723" s="2"/>
      <c r="L723" s="2"/>
      <c r="M723" s="2"/>
      <c r="N723" s="2"/>
      <c r="O723" s="2"/>
      <c r="P723" s="2"/>
      <c r="Q723" s="2"/>
      <c r="R723" s="2"/>
      <c r="S723" s="2"/>
    </row>
    <row r="724" spans="1:19" x14ac:dyDescent="0.2">
      <c r="A724" s="3"/>
      <c r="B724" s="3"/>
      <c r="C724" s="3"/>
      <c r="D724" s="4"/>
      <c r="E724" s="3"/>
      <c r="F724" s="30"/>
      <c r="G724" s="30"/>
      <c r="H724" s="30"/>
      <c r="I724" s="30"/>
      <c r="J724" s="29"/>
      <c r="K724" s="2"/>
      <c r="L724" s="2"/>
      <c r="M724" s="2"/>
      <c r="N724" s="2"/>
      <c r="O724" s="2"/>
      <c r="P724" s="2"/>
      <c r="Q724" s="2"/>
      <c r="R724" s="2"/>
      <c r="S724" s="2"/>
    </row>
    <row r="725" spans="1:19" x14ac:dyDescent="0.2">
      <c r="A725" s="3"/>
      <c r="B725" s="3"/>
      <c r="C725" s="3"/>
      <c r="D725" s="4"/>
      <c r="E725" s="3"/>
      <c r="F725" s="30"/>
      <c r="G725" s="30"/>
      <c r="H725" s="30"/>
      <c r="I725" s="30"/>
      <c r="J725" s="29"/>
      <c r="K725" s="2"/>
      <c r="L725" s="2"/>
      <c r="M725" s="2"/>
      <c r="N725" s="2"/>
      <c r="O725" s="2"/>
      <c r="P725" s="2"/>
      <c r="Q725" s="2"/>
      <c r="R725" s="2"/>
      <c r="S725" s="2"/>
    </row>
    <row r="726" spans="1:19" x14ac:dyDescent="0.2">
      <c r="A726" s="3"/>
      <c r="B726" s="3"/>
      <c r="C726" s="3"/>
      <c r="D726" s="4"/>
      <c r="E726" s="3"/>
      <c r="F726" s="30"/>
      <c r="G726" s="30"/>
      <c r="H726" s="30"/>
      <c r="I726" s="30"/>
      <c r="J726" s="29"/>
      <c r="K726" s="2"/>
      <c r="L726" s="2"/>
      <c r="M726" s="2"/>
      <c r="N726" s="2"/>
      <c r="O726" s="2"/>
      <c r="P726" s="2"/>
      <c r="Q726" s="2"/>
      <c r="R726" s="2"/>
      <c r="S726" s="2"/>
    </row>
    <row r="727" spans="1:19" x14ac:dyDescent="0.2">
      <c r="A727" s="3"/>
      <c r="B727" s="3"/>
      <c r="C727" s="3"/>
      <c r="D727" s="4"/>
      <c r="E727" s="3"/>
      <c r="F727" s="30"/>
      <c r="G727" s="30"/>
      <c r="H727" s="30"/>
      <c r="I727" s="30"/>
      <c r="J727" s="29"/>
      <c r="K727" s="2"/>
      <c r="L727" s="2"/>
      <c r="M727" s="2"/>
      <c r="N727" s="2"/>
      <c r="O727" s="2"/>
      <c r="P727" s="2"/>
      <c r="Q727" s="2"/>
      <c r="R727" s="2"/>
      <c r="S727" s="2"/>
    </row>
    <row r="728" spans="1:19" x14ac:dyDescent="0.2">
      <c r="A728" s="3"/>
      <c r="B728" s="3"/>
      <c r="C728" s="3"/>
      <c r="D728" s="4"/>
      <c r="E728" s="3"/>
      <c r="F728" s="30"/>
      <c r="G728" s="30"/>
      <c r="H728" s="30"/>
      <c r="I728" s="30"/>
      <c r="J728" s="29"/>
      <c r="K728" s="2"/>
      <c r="L728" s="2"/>
      <c r="M728" s="2"/>
      <c r="N728" s="2"/>
      <c r="O728" s="2"/>
      <c r="P728" s="2"/>
      <c r="Q728" s="2"/>
      <c r="R728" s="2"/>
      <c r="S728" s="2"/>
    </row>
    <row r="729" spans="1:19" x14ac:dyDescent="0.2">
      <c r="A729" s="3"/>
      <c r="B729" s="3"/>
      <c r="C729" s="3"/>
      <c r="D729" s="4"/>
      <c r="E729" s="3"/>
      <c r="F729" s="30"/>
      <c r="G729" s="30"/>
      <c r="H729" s="30"/>
      <c r="I729" s="30"/>
      <c r="J729" s="29"/>
      <c r="K729" s="2"/>
      <c r="L729" s="2"/>
      <c r="M729" s="2"/>
      <c r="N729" s="2"/>
      <c r="O729" s="2"/>
      <c r="P729" s="2"/>
      <c r="Q729" s="2"/>
      <c r="R729" s="2"/>
      <c r="S729" s="2"/>
    </row>
    <row r="730" spans="1:19" x14ac:dyDescent="0.2">
      <c r="A730" s="3"/>
      <c r="B730" s="3"/>
      <c r="C730" s="3"/>
      <c r="D730" s="4"/>
      <c r="E730" s="3"/>
      <c r="F730" s="30"/>
      <c r="G730" s="30"/>
      <c r="H730" s="30"/>
      <c r="I730" s="30"/>
      <c r="J730" s="29"/>
      <c r="K730" s="2"/>
      <c r="L730" s="2"/>
      <c r="M730" s="2"/>
      <c r="N730" s="2"/>
      <c r="O730" s="2"/>
      <c r="P730" s="2"/>
      <c r="Q730" s="2"/>
      <c r="R730" s="2"/>
      <c r="S730" s="2"/>
    </row>
    <row r="731" spans="1:19" x14ac:dyDescent="0.2">
      <c r="A731" s="3"/>
      <c r="B731" s="3"/>
      <c r="C731" s="3"/>
      <c r="D731" s="4"/>
      <c r="E731" s="3"/>
      <c r="F731" s="30"/>
      <c r="G731" s="30"/>
      <c r="H731" s="30"/>
      <c r="I731" s="30"/>
      <c r="J731" s="29"/>
      <c r="K731" s="2"/>
      <c r="L731" s="2"/>
      <c r="M731" s="2"/>
      <c r="N731" s="2"/>
      <c r="O731" s="2"/>
      <c r="P731" s="2"/>
      <c r="Q731" s="2"/>
      <c r="R731" s="2"/>
      <c r="S731" s="2"/>
    </row>
    <row r="732" spans="1:19" x14ac:dyDescent="0.2">
      <c r="A732" s="3"/>
      <c r="B732" s="3"/>
      <c r="C732" s="3"/>
      <c r="D732" s="4"/>
      <c r="E732" s="3"/>
      <c r="F732" s="30"/>
      <c r="G732" s="30"/>
      <c r="H732" s="30"/>
      <c r="I732" s="30"/>
      <c r="J732" s="29"/>
      <c r="K732" s="2"/>
      <c r="L732" s="2"/>
      <c r="M732" s="2"/>
      <c r="N732" s="2"/>
      <c r="O732" s="2"/>
      <c r="P732" s="2"/>
      <c r="Q732" s="2"/>
      <c r="R732" s="2"/>
      <c r="S732" s="2"/>
    </row>
    <row r="733" spans="1:19" x14ac:dyDescent="0.2">
      <c r="A733" s="3"/>
      <c r="B733" s="3"/>
      <c r="C733" s="3"/>
      <c r="D733" s="4"/>
      <c r="E733" s="3"/>
      <c r="F733" s="30"/>
      <c r="G733" s="30"/>
      <c r="H733" s="30"/>
      <c r="I733" s="30"/>
      <c r="J733" s="29"/>
      <c r="K733" s="2"/>
      <c r="L733" s="2"/>
      <c r="M733" s="2"/>
      <c r="N733" s="2"/>
      <c r="O733" s="2"/>
      <c r="P733" s="2"/>
      <c r="Q733" s="2"/>
      <c r="R733" s="2"/>
      <c r="S733" s="2"/>
    </row>
    <row r="734" spans="1:19" x14ac:dyDescent="0.2">
      <c r="A734" s="3"/>
      <c r="B734" s="3"/>
      <c r="C734" s="3"/>
      <c r="D734" s="4"/>
      <c r="E734" s="3"/>
      <c r="F734" s="30"/>
      <c r="G734" s="30"/>
      <c r="H734" s="30"/>
      <c r="I734" s="30"/>
      <c r="J734" s="29"/>
      <c r="K734" s="2"/>
      <c r="L734" s="2"/>
      <c r="M734" s="2"/>
      <c r="N734" s="2"/>
      <c r="O734" s="2"/>
      <c r="P734" s="2"/>
      <c r="Q734" s="2"/>
      <c r="R734" s="2"/>
      <c r="S734" s="2"/>
    </row>
    <row r="735" spans="1:19" x14ac:dyDescent="0.2">
      <c r="A735" s="3"/>
      <c r="B735" s="3"/>
      <c r="C735" s="3"/>
      <c r="D735" s="4"/>
      <c r="E735" s="3"/>
      <c r="F735" s="30"/>
      <c r="G735" s="30"/>
      <c r="H735" s="30"/>
      <c r="I735" s="30"/>
      <c r="J735" s="29"/>
      <c r="K735" s="2"/>
      <c r="L735" s="2"/>
      <c r="M735" s="2"/>
      <c r="N735" s="2"/>
      <c r="O735" s="2"/>
      <c r="P735" s="2"/>
      <c r="Q735" s="2"/>
      <c r="R735" s="2"/>
      <c r="S735" s="2"/>
    </row>
    <row r="736" spans="1:19" x14ac:dyDescent="0.2">
      <c r="A736" s="3"/>
      <c r="B736" s="3"/>
      <c r="C736" s="3"/>
      <c r="D736" s="4"/>
      <c r="E736" s="3"/>
      <c r="F736" s="30"/>
      <c r="G736" s="30"/>
      <c r="H736" s="30"/>
      <c r="I736" s="30"/>
      <c r="J736" s="29"/>
      <c r="K736" s="2"/>
      <c r="L736" s="2"/>
      <c r="M736" s="2"/>
      <c r="N736" s="2"/>
      <c r="O736" s="2"/>
      <c r="P736" s="2"/>
      <c r="Q736" s="2"/>
      <c r="R736" s="2"/>
      <c r="S736" s="2"/>
    </row>
    <row r="737" spans="1:19" x14ac:dyDescent="0.2">
      <c r="A737" s="3"/>
      <c r="B737" s="3"/>
      <c r="C737" s="3"/>
      <c r="D737" s="4"/>
      <c r="E737" s="3"/>
      <c r="F737" s="30"/>
      <c r="G737" s="30"/>
      <c r="H737" s="30"/>
      <c r="I737" s="30"/>
      <c r="J737" s="29"/>
      <c r="K737" s="2"/>
      <c r="L737" s="2"/>
      <c r="M737" s="2"/>
      <c r="N737" s="2"/>
      <c r="O737" s="2"/>
      <c r="P737" s="2"/>
      <c r="Q737" s="2"/>
      <c r="R737" s="2"/>
      <c r="S737" s="2"/>
    </row>
    <row r="738" spans="1:19" x14ac:dyDescent="0.2">
      <c r="A738" s="3"/>
      <c r="B738" s="3"/>
      <c r="C738" s="3"/>
      <c r="D738" s="4"/>
      <c r="E738" s="3"/>
      <c r="F738" s="30"/>
      <c r="G738" s="30"/>
      <c r="H738" s="30"/>
      <c r="I738" s="30"/>
      <c r="J738" s="29"/>
      <c r="K738" s="2"/>
      <c r="L738" s="2"/>
      <c r="M738" s="2"/>
      <c r="N738" s="2"/>
      <c r="O738" s="2"/>
      <c r="P738" s="2"/>
      <c r="Q738" s="2"/>
      <c r="R738" s="2"/>
      <c r="S738" s="2"/>
    </row>
    <row r="739" spans="1:19" x14ac:dyDescent="0.2">
      <c r="A739" s="3"/>
      <c r="B739" s="3"/>
      <c r="C739" s="3"/>
      <c r="D739" s="4"/>
      <c r="E739" s="3"/>
      <c r="F739" s="30"/>
      <c r="G739" s="30"/>
      <c r="H739" s="30"/>
      <c r="I739" s="30"/>
      <c r="J739" s="29"/>
      <c r="K739" s="2"/>
      <c r="L739" s="2"/>
      <c r="M739" s="2"/>
      <c r="N739" s="2"/>
      <c r="O739" s="2"/>
      <c r="P739" s="2"/>
      <c r="Q739" s="2"/>
      <c r="R739" s="2"/>
      <c r="S739" s="2"/>
    </row>
    <row r="740" spans="1:19" x14ac:dyDescent="0.2">
      <c r="A740" s="3"/>
      <c r="B740" s="3"/>
      <c r="C740" s="3"/>
      <c r="D740" s="4"/>
      <c r="E740" s="3"/>
      <c r="F740" s="30"/>
      <c r="G740" s="30"/>
      <c r="H740" s="30"/>
      <c r="I740" s="30"/>
      <c r="J740" s="29"/>
      <c r="K740" s="2"/>
      <c r="L740" s="2"/>
      <c r="M740" s="2"/>
      <c r="N740" s="2"/>
      <c r="O740" s="2"/>
      <c r="P740" s="2"/>
      <c r="Q740" s="2"/>
      <c r="R740" s="2"/>
      <c r="S740" s="2"/>
    </row>
    <row r="741" spans="1:19" x14ac:dyDescent="0.2">
      <c r="A741" s="3"/>
      <c r="B741" s="3"/>
      <c r="C741" s="3"/>
      <c r="D741" s="4"/>
      <c r="E741" s="3"/>
      <c r="F741" s="30"/>
      <c r="G741" s="30"/>
      <c r="H741" s="30"/>
      <c r="I741" s="30"/>
      <c r="J741" s="29"/>
      <c r="K741" s="2"/>
      <c r="L741" s="2"/>
      <c r="M741" s="2"/>
      <c r="N741" s="2"/>
      <c r="O741" s="2"/>
      <c r="P741" s="2"/>
      <c r="Q741" s="2"/>
      <c r="R741" s="2"/>
      <c r="S741" s="2"/>
    </row>
    <row r="742" spans="1:19" x14ac:dyDescent="0.2">
      <c r="A742" s="3"/>
      <c r="B742" s="3"/>
      <c r="C742" s="3"/>
      <c r="D742" s="4"/>
      <c r="E742" s="3"/>
      <c r="F742" s="30"/>
      <c r="G742" s="30"/>
      <c r="H742" s="30"/>
      <c r="I742" s="30"/>
      <c r="J742" s="29"/>
      <c r="K742" s="2"/>
      <c r="L742" s="2"/>
      <c r="M742" s="2"/>
      <c r="N742" s="2"/>
      <c r="O742" s="2"/>
      <c r="P742" s="2"/>
      <c r="Q742" s="2"/>
      <c r="R742" s="2"/>
      <c r="S742" s="2"/>
    </row>
    <row r="743" spans="1:19" x14ac:dyDescent="0.2">
      <c r="A743" s="3"/>
      <c r="B743" s="3"/>
      <c r="C743" s="3"/>
      <c r="D743" s="4"/>
      <c r="E743" s="3"/>
      <c r="F743" s="30"/>
      <c r="G743" s="30"/>
      <c r="H743" s="30"/>
      <c r="I743" s="30"/>
      <c r="J743" s="29"/>
      <c r="K743" s="2"/>
      <c r="L743" s="2"/>
      <c r="M743" s="2"/>
      <c r="N743" s="2"/>
      <c r="O743" s="2"/>
      <c r="P743" s="2"/>
      <c r="Q743" s="2"/>
      <c r="R743" s="2"/>
      <c r="S743" s="2"/>
    </row>
    <row r="744" spans="1:19" x14ac:dyDescent="0.2">
      <c r="A744" s="3"/>
      <c r="B744" s="3"/>
      <c r="C744" s="3"/>
      <c r="D744" s="4"/>
      <c r="E744" s="3"/>
      <c r="F744" s="30"/>
      <c r="G744" s="30"/>
      <c r="H744" s="30"/>
      <c r="I744" s="30"/>
      <c r="J744" s="29"/>
      <c r="K744" s="2"/>
      <c r="L744" s="2"/>
      <c r="M744" s="2"/>
      <c r="N744" s="2"/>
      <c r="O744" s="2"/>
      <c r="P744" s="2"/>
      <c r="Q744" s="2"/>
      <c r="R744" s="2"/>
      <c r="S744" s="2"/>
    </row>
    <row r="745" spans="1:19" x14ac:dyDescent="0.2">
      <c r="A745" s="3"/>
      <c r="B745" s="3"/>
      <c r="C745" s="3"/>
      <c r="D745" s="4"/>
      <c r="E745" s="3"/>
      <c r="F745" s="30"/>
      <c r="G745" s="30"/>
      <c r="H745" s="30"/>
      <c r="I745" s="30"/>
      <c r="J745" s="29"/>
      <c r="K745" s="2"/>
      <c r="L745" s="2"/>
      <c r="M745" s="2"/>
      <c r="N745" s="2"/>
      <c r="O745" s="2"/>
      <c r="P745" s="2"/>
      <c r="Q745" s="2"/>
      <c r="R745" s="2"/>
      <c r="S745" s="2"/>
    </row>
    <row r="746" spans="1:19" x14ac:dyDescent="0.2">
      <c r="A746" s="3"/>
      <c r="B746" s="3"/>
      <c r="C746" s="3"/>
      <c r="D746" s="4"/>
      <c r="E746" s="3"/>
      <c r="F746" s="30"/>
      <c r="G746" s="30"/>
      <c r="H746" s="30"/>
      <c r="I746" s="30"/>
      <c r="J746" s="29"/>
      <c r="K746" s="2"/>
      <c r="L746" s="2"/>
      <c r="M746" s="2"/>
      <c r="N746" s="2"/>
      <c r="O746" s="2"/>
      <c r="P746" s="2"/>
      <c r="Q746" s="2"/>
      <c r="R746" s="2"/>
      <c r="S746" s="2"/>
    </row>
    <row r="747" spans="1:19" x14ac:dyDescent="0.2">
      <c r="A747" s="3"/>
      <c r="B747" s="3"/>
      <c r="C747" s="3"/>
      <c r="D747" s="4"/>
      <c r="E747" s="3"/>
      <c r="F747" s="30"/>
      <c r="G747" s="30"/>
      <c r="H747" s="30"/>
      <c r="I747" s="30"/>
      <c r="J747" s="29"/>
      <c r="K747" s="2"/>
      <c r="L747" s="2"/>
      <c r="M747" s="2"/>
      <c r="N747" s="2"/>
      <c r="O747" s="2"/>
      <c r="P747" s="2"/>
      <c r="Q747" s="2"/>
      <c r="R747" s="2"/>
      <c r="S747" s="2"/>
    </row>
    <row r="748" spans="1:19" x14ac:dyDescent="0.2">
      <c r="A748" s="3"/>
      <c r="B748" s="3"/>
      <c r="C748" s="3"/>
      <c r="D748" s="4"/>
      <c r="E748" s="3"/>
      <c r="F748" s="30"/>
      <c r="G748" s="30"/>
      <c r="H748" s="30"/>
      <c r="I748" s="30"/>
      <c r="J748" s="29"/>
      <c r="K748" s="2"/>
      <c r="L748" s="2"/>
      <c r="M748" s="2"/>
      <c r="N748" s="2"/>
      <c r="O748" s="2"/>
      <c r="P748" s="2"/>
      <c r="Q748" s="2"/>
      <c r="R748" s="2"/>
      <c r="S748" s="2"/>
    </row>
    <row r="749" spans="1:19" x14ac:dyDescent="0.2">
      <c r="A749" s="3"/>
      <c r="B749" s="3"/>
      <c r="C749" s="3"/>
      <c r="D749" s="4"/>
      <c r="E749" s="3"/>
      <c r="F749" s="30"/>
      <c r="G749" s="30"/>
      <c r="H749" s="30"/>
      <c r="I749" s="30"/>
      <c r="J749" s="29"/>
      <c r="K749" s="2"/>
      <c r="L749" s="2"/>
      <c r="M749" s="2"/>
      <c r="N749" s="2"/>
      <c r="O749" s="2"/>
      <c r="P749" s="2"/>
      <c r="Q749" s="2"/>
      <c r="R749" s="2"/>
      <c r="S749" s="2"/>
    </row>
    <row r="750" spans="1:19" x14ac:dyDescent="0.2">
      <c r="A750" s="3"/>
      <c r="B750" s="3"/>
      <c r="C750" s="3"/>
      <c r="D750" s="4"/>
      <c r="E750" s="3"/>
      <c r="F750" s="30"/>
      <c r="G750" s="30"/>
      <c r="H750" s="30"/>
      <c r="I750" s="30"/>
      <c r="J750" s="29"/>
      <c r="K750" s="2"/>
      <c r="L750" s="2"/>
      <c r="M750" s="2"/>
      <c r="N750" s="2"/>
      <c r="O750" s="2"/>
      <c r="P750" s="2"/>
      <c r="Q750" s="2"/>
      <c r="R750" s="2"/>
      <c r="S750" s="2"/>
    </row>
    <row r="751" spans="1:19" x14ac:dyDescent="0.2">
      <c r="A751" s="3"/>
      <c r="B751" s="3"/>
      <c r="C751" s="3"/>
      <c r="D751" s="4"/>
      <c r="E751" s="3"/>
      <c r="F751" s="30"/>
      <c r="G751" s="30"/>
      <c r="H751" s="30"/>
      <c r="I751" s="30"/>
      <c r="J751" s="29"/>
      <c r="K751" s="2"/>
      <c r="L751" s="2"/>
      <c r="M751" s="2"/>
      <c r="N751" s="2"/>
      <c r="O751" s="2"/>
      <c r="P751" s="2"/>
      <c r="Q751" s="2"/>
      <c r="R751" s="2"/>
      <c r="S751" s="2"/>
    </row>
    <row r="752" spans="1:19" x14ac:dyDescent="0.2">
      <c r="A752" s="3"/>
      <c r="B752" s="3"/>
      <c r="C752" s="3"/>
      <c r="D752" s="4"/>
      <c r="E752" s="3"/>
      <c r="F752" s="30"/>
      <c r="G752" s="30"/>
      <c r="H752" s="30"/>
      <c r="I752" s="30"/>
      <c r="J752" s="29"/>
      <c r="K752" s="2"/>
      <c r="L752" s="2"/>
      <c r="M752" s="2"/>
      <c r="N752" s="2"/>
      <c r="O752" s="2"/>
      <c r="P752" s="2"/>
      <c r="Q752" s="2"/>
      <c r="R752" s="2"/>
      <c r="S752" s="2"/>
    </row>
    <row r="753" spans="1:19" x14ac:dyDescent="0.2">
      <c r="A753" s="3"/>
      <c r="B753" s="3"/>
      <c r="C753" s="3"/>
      <c r="D753" s="4"/>
      <c r="E753" s="3"/>
      <c r="F753" s="30"/>
      <c r="G753" s="30"/>
      <c r="H753" s="30"/>
      <c r="I753" s="30"/>
      <c r="J753" s="29"/>
      <c r="K753" s="2"/>
      <c r="L753" s="2"/>
      <c r="M753" s="2"/>
      <c r="N753" s="2"/>
      <c r="O753" s="2"/>
      <c r="P753" s="2"/>
      <c r="Q753" s="2"/>
      <c r="R753" s="2"/>
      <c r="S753" s="2"/>
    </row>
    <row r="754" spans="1:19" x14ac:dyDescent="0.2">
      <c r="A754" s="3"/>
      <c r="B754" s="3"/>
      <c r="C754" s="3"/>
      <c r="D754" s="4"/>
      <c r="E754" s="3"/>
      <c r="F754" s="30"/>
      <c r="G754" s="30"/>
      <c r="H754" s="30"/>
      <c r="I754" s="30"/>
      <c r="J754" s="29"/>
      <c r="K754" s="2"/>
      <c r="L754" s="2"/>
      <c r="M754" s="2"/>
      <c r="N754" s="2"/>
      <c r="O754" s="2"/>
      <c r="P754" s="2"/>
      <c r="Q754" s="2"/>
      <c r="R754" s="2"/>
      <c r="S754" s="2"/>
    </row>
    <row r="755" spans="1:19" x14ac:dyDescent="0.2">
      <c r="A755" s="3"/>
      <c r="B755" s="3"/>
      <c r="C755" s="3"/>
      <c r="D755" s="4"/>
      <c r="E755" s="3"/>
      <c r="F755" s="30"/>
      <c r="G755" s="30"/>
      <c r="H755" s="30"/>
      <c r="I755" s="30"/>
      <c r="J755" s="29"/>
      <c r="K755" s="2"/>
      <c r="L755" s="2"/>
      <c r="M755" s="2"/>
      <c r="N755" s="2"/>
      <c r="O755" s="2"/>
      <c r="P755" s="2"/>
      <c r="Q755" s="2"/>
      <c r="R755" s="2"/>
      <c r="S755" s="2"/>
    </row>
    <row r="756" spans="1:19" x14ac:dyDescent="0.2">
      <c r="A756" s="3"/>
      <c r="B756" s="3"/>
      <c r="C756" s="3"/>
      <c r="D756" s="4"/>
      <c r="E756" s="3"/>
      <c r="F756" s="30"/>
      <c r="G756" s="30"/>
      <c r="H756" s="30"/>
      <c r="I756" s="30"/>
      <c r="J756" s="29"/>
      <c r="K756" s="2"/>
      <c r="L756" s="2"/>
      <c r="M756" s="2"/>
      <c r="N756" s="2"/>
      <c r="O756" s="2"/>
      <c r="P756" s="2"/>
      <c r="Q756" s="2"/>
      <c r="R756" s="2"/>
      <c r="S756" s="2"/>
    </row>
    <row r="757" spans="1:19" x14ac:dyDescent="0.2">
      <c r="A757" s="3"/>
      <c r="B757" s="3"/>
      <c r="C757" s="3"/>
      <c r="D757" s="4"/>
      <c r="E757" s="3"/>
      <c r="F757" s="30"/>
      <c r="G757" s="30"/>
      <c r="H757" s="30"/>
      <c r="I757" s="30"/>
      <c r="J757" s="29"/>
      <c r="K757" s="2"/>
      <c r="L757" s="2"/>
      <c r="M757" s="2"/>
      <c r="N757" s="2"/>
      <c r="O757" s="2"/>
      <c r="P757" s="2"/>
      <c r="Q757" s="2"/>
      <c r="R757" s="2"/>
      <c r="S757" s="2"/>
    </row>
    <row r="758" spans="1:19" x14ac:dyDescent="0.2">
      <c r="A758" s="3"/>
      <c r="B758" s="3"/>
      <c r="C758" s="3"/>
      <c r="D758" s="4"/>
      <c r="E758" s="3"/>
      <c r="F758" s="30"/>
      <c r="G758" s="30"/>
      <c r="H758" s="30"/>
      <c r="I758" s="30"/>
      <c r="J758" s="29"/>
      <c r="K758" s="2"/>
      <c r="L758" s="2"/>
      <c r="M758" s="2"/>
      <c r="N758" s="2"/>
      <c r="O758" s="2"/>
      <c r="P758" s="2"/>
      <c r="Q758" s="2"/>
      <c r="R758" s="2"/>
      <c r="S758" s="2"/>
    </row>
    <row r="759" spans="1:19" x14ac:dyDescent="0.2">
      <c r="A759" s="3"/>
      <c r="B759" s="3"/>
      <c r="C759" s="3"/>
      <c r="D759" s="4"/>
      <c r="E759" s="3"/>
      <c r="F759" s="30"/>
      <c r="G759" s="30"/>
      <c r="H759" s="30"/>
      <c r="I759" s="30"/>
      <c r="J759" s="29"/>
      <c r="K759" s="2"/>
      <c r="L759" s="2"/>
      <c r="M759" s="2"/>
      <c r="N759" s="2"/>
      <c r="O759" s="2"/>
      <c r="P759" s="2"/>
      <c r="Q759" s="2"/>
      <c r="R759" s="2"/>
      <c r="S759" s="2"/>
    </row>
    <row r="760" spans="1:19" x14ac:dyDescent="0.2">
      <c r="A760" s="3"/>
      <c r="B760" s="3"/>
      <c r="C760" s="3"/>
      <c r="D760" s="4"/>
      <c r="E760" s="3"/>
      <c r="F760" s="30"/>
      <c r="G760" s="30"/>
      <c r="H760" s="30"/>
      <c r="I760" s="30"/>
      <c r="J760" s="29"/>
      <c r="K760" s="2"/>
      <c r="L760" s="2"/>
      <c r="M760" s="2"/>
      <c r="N760" s="2"/>
      <c r="O760" s="2"/>
      <c r="P760" s="2"/>
      <c r="Q760" s="2"/>
      <c r="R760" s="2"/>
      <c r="S760" s="2"/>
    </row>
    <row r="761" spans="1:19" x14ac:dyDescent="0.2">
      <c r="A761" s="3"/>
      <c r="B761" s="3"/>
      <c r="C761" s="3"/>
      <c r="D761" s="4"/>
      <c r="E761" s="3"/>
      <c r="F761" s="30"/>
      <c r="G761" s="30"/>
      <c r="H761" s="30"/>
      <c r="I761" s="30"/>
      <c r="J761" s="29"/>
      <c r="K761" s="2"/>
      <c r="L761" s="2"/>
      <c r="M761" s="2"/>
      <c r="N761" s="2"/>
      <c r="O761" s="2"/>
      <c r="P761" s="2"/>
      <c r="Q761" s="2"/>
      <c r="R761" s="2"/>
      <c r="S761" s="2"/>
    </row>
    <row r="762" spans="1:19" x14ac:dyDescent="0.2">
      <c r="A762" s="3"/>
      <c r="B762" s="3"/>
      <c r="C762" s="3"/>
      <c r="D762" s="4"/>
      <c r="E762" s="3"/>
      <c r="F762" s="30"/>
      <c r="G762" s="30"/>
      <c r="H762" s="30"/>
      <c r="I762" s="30"/>
      <c r="J762" s="29"/>
      <c r="K762" s="2"/>
      <c r="L762" s="2"/>
      <c r="M762" s="2"/>
      <c r="N762" s="2"/>
      <c r="O762" s="2"/>
      <c r="P762" s="2"/>
      <c r="Q762" s="2"/>
      <c r="R762" s="2"/>
      <c r="S762" s="2"/>
    </row>
    <row r="763" spans="1:19" x14ac:dyDescent="0.2">
      <c r="A763" s="3"/>
      <c r="B763" s="3"/>
      <c r="C763" s="3"/>
      <c r="D763" s="4"/>
      <c r="E763" s="3"/>
      <c r="F763" s="30"/>
      <c r="G763" s="30"/>
      <c r="H763" s="30"/>
      <c r="I763" s="30"/>
      <c r="J763" s="29"/>
      <c r="K763" s="2"/>
      <c r="L763" s="2"/>
      <c r="M763" s="2"/>
      <c r="N763" s="2"/>
      <c r="O763" s="2"/>
      <c r="P763" s="2"/>
      <c r="Q763" s="2"/>
      <c r="R763" s="2"/>
      <c r="S763" s="2"/>
    </row>
    <row r="764" spans="1:19" x14ac:dyDescent="0.2">
      <c r="A764" s="3"/>
      <c r="B764" s="3"/>
      <c r="C764" s="3"/>
      <c r="D764" s="4"/>
      <c r="E764" s="3"/>
      <c r="F764" s="30"/>
      <c r="G764" s="30"/>
      <c r="H764" s="30"/>
      <c r="I764" s="30"/>
      <c r="J764" s="29"/>
      <c r="K764" s="2"/>
      <c r="L764" s="2"/>
      <c r="M764" s="2"/>
      <c r="N764" s="2"/>
      <c r="O764" s="2"/>
      <c r="P764" s="2"/>
      <c r="Q764" s="2"/>
      <c r="R764" s="2"/>
      <c r="S764" s="2"/>
    </row>
    <row r="765" spans="1:19" x14ac:dyDescent="0.2">
      <c r="A765" s="3"/>
      <c r="B765" s="3"/>
      <c r="C765" s="3"/>
      <c r="D765" s="4"/>
      <c r="E765" s="3"/>
      <c r="F765" s="30"/>
      <c r="G765" s="30"/>
      <c r="H765" s="30"/>
      <c r="I765" s="30"/>
      <c r="J765" s="29"/>
      <c r="K765" s="2"/>
      <c r="L765" s="2"/>
      <c r="M765" s="2"/>
      <c r="N765" s="2"/>
      <c r="O765" s="2"/>
      <c r="P765" s="2"/>
      <c r="Q765" s="2"/>
      <c r="R765" s="2"/>
      <c r="S765" s="2"/>
    </row>
    <row r="766" spans="1:19" x14ac:dyDescent="0.2">
      <c r="A766" s="3"/>
      <c r="B766" s="3"/>
      <c r="C766" s="3"/>
      <c r="D766" s="4"/>
      <c r="E766" s="3"/>
      <c r="F766" s="30"/>
      <c r="G766" s="30"/>
      <c r="H766" s="30"/>
      <c r="I766" s="30"/>
      <c r="J766" s="29"/>
      <c r="K766" s="2"/>
      <c r="L766" s="2"/>
      <c r="M766" s="2"/>
      <c r="N766" s="2"/>
      <c r="O766" s="2"/>
      <c r="P766" s="2"/>
      <c r="Q766" s="2"/>
      <c r="R766" s="2"/>
      <c r="S766" s="2"/>
    </row>
    <row r="767" spans="1:19" x14ac:dyDescent="0.2">
      <c r="A767" s="3"/>
      <c r="B767" s="3"/>
      <c r="C767" s="3"/>
      <c r="D767" s="4"/>
      <c r="E767" s="3"/>
      <c r="F767" s="30"/>
      <c r="G767" s="30"/>
      <c r="H767" s="30"/>
      <c r="I767" s="30"/>
      <c r="J767" s="29"/>
      <c r="K767" s="2"/>
      <c r="L767" s="2"/>
      <c r="M767" s="2"/>
      <c r="N767" s="2"/>
      <c r="O767" s="2"/>
      <c r="P767" s="2"/>
      <c r="Q767" s="2"/>
      <c r="R767" s="2"/>
      <c r="S767" s="2"/>
    </row>
    <row r="768" spans="1:19" x14ac:dyDescent="0.2">
      <c r="A768" s="3"/>
      <c r="B768" s="3"/>
      <c r="C768" s="3"/>
      <c r="D768" s="4"/>
      <c r="E768" s="3"/>
      <c r="F768" s="30"/>
      <c r="G768" s="30"/>
      <c r="H768" s="30"/>
      <c r="I768" s="30"/>
      <c r="J768" s="29"/>
      <c r="K768" s="2"/>
      <c r="L768" s="2"/>
      <c r="M768" s="2"/>
      <c r="N768" s="2"/>
      <c r="O768" s="2"/>
      <c r="P768" s="2"/>
      <c r="Q768" s="2"/>
      <c r="R768" s="2"/>
      <c r="S768" s="2"/>
    </row>
    <row r="769" spans="1:19" x14ac:dyDescent="0.2">
      <c r="A769" s="3"/>
      <c r="B769" s="3"/>
      <c r="C769" s="3"/>
      <c r="D769" s="4"/>
      <c r="E769" s="3"/>
      <c r="F769" s="30"/>
      <c r="G769" s="30"/>
      <c r="H769" s="30"/>
      <c r="I769" s="30"/>
      <c r="J769" s="29"/>
      <c r="K769" s="2"/>
      <c r="L769" s="2"/>
      <c r="M769" s="2"/>
      <c r="N769" s="2"/>
      <c r="O769" s="2"/>
      <c r="P769" s="2"/>
      <c r="Q769" s="2"/>
      <c r="R769" s="2"/>
      <c r="S769" s="2"/>
    </row>
    <row r="770" spans="1:19" x14ac:dyDescent="0.2">
      <c r="A770" s="3"/>
      <c r="B770" s="3"/>
      <c r="C770" s="3"/>
      <c r="D770" s="4"/>
      <c r="E770" s="3"/>
      <c r="F770" s="30"/>
      <c r="G770" s="30"/>
      <c r="H770" s="30"/>
      <c r="I770" s="30"/>
      <c r="J770" s="29"/>
      <c r="K770" s="2"/>
      <c r="L770" s="2"/>
      <c r="M770" s="2"/>
      <c r="N770" s="2"/>
      <c r="O770" s="2"/>
      <c r="P770" s="2"/>
      <c r="Q770" s="2"/>
      <c r="R770" s="2"/>
      <c r="S770" s="2"/>
    </row>
    <row r="771" spans="1:19" x14ac:dyDescent="0.2">
      <c r="A771" s="3"/>
      <c r="B771" s="3"/>
      <c r="C771" s="3"/>
      <c r="D771" s="4"/>
      <c r="E771" s="3"/>
      <c r="F771" s="30"/>
      <c r="G771" s="30"/>
      <c r="H771" s="30"/>
      <c r="I771" s="30"/>
      <c r="J771" s="29"/>
      <c r="K771" s="2"/>
      <c r="L771" s="2"/>
      <c r="M771" s="2"/>
      <c r="N771" s="2"/>
      <c r="O771" s="2"/>
      <c r="P771" s="2"/>
      <c r="Q771" s="2"/>
      <c r="R771" s="2"/>
      <c r="S771" s="2"/>
    </row>
    <row r="772" spans="1:19" x14ac:dyDescent="0.2">
      <c r="A772" s="3"/>
      <c r="B772" s="3"/>
      <c r="C772" s="3"/>
      <c r="D772" s="4"/>
      <c r="E772" s="3"/>
      <c r="F772" s="30"/>
      <c r="G772" s="30"/>
      <c r="H772" s="30"/>
      <c r="I772" s="30"/>
      <c r="J772" s="29"/>
      <c r="K772" s="2"/>
      <c r="L772" s="2"/>
      <c r="M772" s="2"/>
      <c r="N772" s="2"/>
      <c r="O772" s="2"/>
      <c r="P772" s="2"/>
      <c r="Q772" s="2"/>
      <c r="R772" s="2"/>
      <c r="S772" s="2"/>
    </row>
    <row r="773" spans="1:19" x14ac:dyDescent="0.2">
      <c r="A773" s="3"/>
      <c r="B773" s="3"/>
      <c r="C773" s="3"/>
      <c r="D773" s="4"/>
      <c r="E773" s="3"/>
      <c r="F773" s="30"/>
      <c r="G773" s="30"/>
      <c r="H773" s="30"/>
      <c r="I773" s="30"/>
      <c r="J773" s="29"/>
      <c r="K773" s="2"/>
      <c r="L773" s="2"/>
      <c r="M773" s="2"/>
      <c r="N773" s="2"/>
      <c r="O773" s="2"/>
      <c r="P773" s="2"/>
      <c r="Q773" s="2"/>
      <c r="R773" s="2"/>
      <c r="S773" s="2"/>
    </row>
    <row r="774" spans="1:19" x14ac:dyDescent="0.2">
      <c r="A774" s="3"/>
      <c r="B774" s="3"/>
      <c r="C774" s="3"/>
      <c r="D774" s="4"/>
      <c r="E774" s="3"/>
      <c r="F774" s="30"/>
      <c r="G774" s="30"/>
      <c r="H774" s="30"/>
      <c r="I774" s="30"/>
      <c r="J774" s="29"/>
      <c r="K774" s="2"/>
      <c r="L774" s="2"/>
      <c r="M774" s="2"/>
      <c r="N774" s="2"/>
      <c r="O774" s="2"/>
      <c r="P774" s="2"/>
      <c r="Q774" s="2"/>
      <c r="R774" s="2"/>
      <c r="S774" s="2"/>
    </row>
    <row r="775" spans="1:19" x14ac:dyDescent="0.2">
      <c r="A775" s="3"/>
      <c r="B775" s="3"/>
      <c r="C775" s="3"/>
      <c r="D775" s="4"/>
      <c r="E775" s="3"/>
      <c r="F775" s="30"/>
      <c r="G775" s="30"/>
      <c r="H775" s="30"/>
      <c r="I775" s="30"/>
      <c r="J775" s="29"/>
      <c r="K775" s="2"/>
      <c r="L775" s="2"/>
      <c r="M775" s="2"/>
      <c r="N775" s="2"/>
      <c r="O775" s="2"/>
      <c r="P775" s="2"/>
      <c r="Q775" s="2"/>
      <c r="R775" s="2"/>
      <c r="S775" s="2"/>
    </row>
    <row r="776" spans="1:19" x14ac:dyDescent="0.2">
      <c r="A776" s="3"/>
      <c r="B776" s="3"/>
      <c r="C776" s="3"/>
      <c r="D776" s="4"/>
      <c r="E776" s="3"/>
      <c r="F776" s="30"/>
      <c r="G776" s="30"/>
      <c r="H776" s="30"/>
      <c r="I776" s="30"/>
      <c r="J776" s="29"/>
      <c r="K776" s="2"/>
      <c r="L776" s="2"/>
      <c r="M776" s="2"/>
      <c r="N776" s="2"/>
      <c r="O776" s="2"/>
      <c r="P776" s="2"/>
      <c r="Q776" s="2"/>
      <c r="R776" s="2"/>
      <c r="S776" s="2"/>
    </row>
    <row r="777" spans="1:19" x14ac:dyDescent="0.2">
      <c r="A777" s="3"/>
      <c r="B777" s="3"/>
      <c r="C777" s="3"/>
      <c r="D777" s="4"/>
      <c r="E777" s="3"/>
      <c r="F777" s="30"/>
      <c r="G777" s="30"/>
      <c r="H777" s="30"/>
      <c r="I777" s="30"/>
      <c r="J777" s="29"/>
      <c r="K777" s="2"/>
      <c r="L777" s="2"/>
      <c r="M777" s="2"/>
      <c r="N777" s="2"/>
      <c r="O777" s="2"/>
      <c r="P777" s="2"/>
      <c r="Q777" s="2"/>
      <c r="R777" s="2"/>
      <c r="S777" s="2"/>
    </row>
    <row r="778" spans="1:19" x14ac:dyDescent="0.2">
      <c r="A778" s="3"/>
      <c r="B778" s="3"/>
      <c r="C778" s="3"/>
      <c r="D778" s="4"/>
      <c r="E778" s="3"/>
      <c r="F778" s="30"/>
      <c r="G778" s="30"/>
      <c r="H778" s="30"/>
      <c r="I778" s="30"/>
      <c r="J778" s="29"/>
      <c r="K778" s="2"/>
      <c r="L778" s="2"/>
      <c r="M778" s="2"/>
      <c r="N778" s="2"/>
      <c r="O778" s="2"/>
      <c r="P778" s="2"/>
      <c r="Q778" s="2"/>
      <c r="R778" s="2"/>
      <c r="S778" s="2"/>
    </row>
    <row r="779" spans="1:19" x14ac:dyDescent="0.2">
      <c r="A779" s="3"/>
      <c r="B779" s="3"/>
      <c r="C779" s="3"/>
      <c r="D779" s="4"/>
      <c r="E779" s="3"/>
      <c r="F779" s="30"/>
      <c r="G779" s="30"/>
      <c r="H779" s="30"/>
      <c r="I779" s="30"/>
      <c r="J779" s="29"/>
      <c r="K779" s="2"/>
      <c r="L779" s="2"/>
      <c r="M779" s="2"/>
      <c r="N779" s="2"/>
      <c r="O779" s="2"/>
      <c r="P779" s="2"/>
      <c r="Q779" s="2"/>
      <c r="R779" s="2"/>
      <c r="S779" s="2"/>
    </row>
    <row r="780" spans="1:19" x14ac:dyDescent="0.2">
      <c r="A780" s="3"/>
      <c r="B780" s="3"/>
      <c r="C780" s="3"/>
      <c r="D780" s="4"/>
      <c r="E780" s="3"/>
      <c r="F780" s="30"/>
      <c r="G780" s="30"/>
      <c r="H780" s="30"/>
      <c r="I780" s="30"/>
      <c r="J780" s="29"/>
      <c r="K780" s="2"/>
      <c r="L780" s="2"/>
      <c r="M780" s="2"/>
      <c r="N780" s="2"/>
      <c r="O780" s="2"/>
      <c r="P780" s="2"/>
      <c r="Q780" s="2"/>
      <c r="R780" s="2"/>
      <c r="S780" s="2"/>
    </row>
    <row r="781" spans="1:19" x14ac:dyDescent="0.2">
      <c r="A781" s="3"/>
      <c r="B781" s="3"/>
      <c r="C781" s="3"/>
      <c r="D781" s="4"/>
      <c r="E781" s="3"/>
      <c r="F781" s="30"/>
      <c r="G781" s="30"/>
      <c r="H781" s="30"/>
      <c r="I781" s="30"/>
      <c r="J781" s="29"/>
      <c r="K781" s="2"/>
      <c r="L781" s="2"/>
      <c r="M781" s="2"/>
      <c r="N781" s="2"/>
      <c r="O781" s="2"/>
      <c r="P781" s="2"/>
      <c r="Q781" s="2"/>
      <c r="R781" s="2"/>
      <c r="S781" s="2"/>
    </row>
    <row r="782" spans="1:19" x14ac:dyDescent="0.2">
      <c r="A782" s="3"/>
      <c r="B782" s="3"/>
      <c r="C782" s="3"/>
      <c r="D782" s="4"/>
      <c r="E782" s="3"/>
      <c r="F782" s="30"/>
      <c r="G782" s="30"/>
      <c r="H782" s="30"/>
      <c r="I782" s="30"/>
      <c r="J782" s="29"/>
      <c r="K782" s="2"/>
      <c r="L782" s="2"/>
      <c r="M782" s="2"/>
      <c r="N782" s="2"/>
      <c r="O782" s="2"/>
      <c r="P782" s="2"/>
      <c r="Q782" s="2"/>
      <c r="R782" s="2"/>
      <c r="S782" s="2"/>
    </row>
    <row r="783" spans="1:19" x14ac:dyDescent="0.2">
      <c r="A783" s="3"/>
      <c r="B783" s="3"/>
      <c r="C783" s="3"/>
      <c r="D783" s="4"/>
      <c r="E783" s="3"/>
      <c r="F783" s="30"/>
      <c r="G783" s="30"/>
      <c r="H783" s="30"/>
      <c r="I783" s="30"/>
      <c r="J783" s="29"/>
      <c r="K783" s="2"/>
      <c r="L783" s="2"/>
      <c r="M783" s="2"/>
      <c r="N783" s="2"/>
      <c r="O783" s="2"/>
      <c r="P783" s="2"/>
      <c r="Q783" s="2"/>
      <c r="R783" s="2"/>
      <c r="S783" s="2"/>
    </row>
    <row r="784" spans="1:19" x14ac:dyDescent="0.2">
      <c r="A784" s="3"/>
      <c r="B784" s="3"/>
      <c r="C784" s="3"/>
      <c r="D784" s="4"/>
      <c r="E784" s="3"/>
      <c r="F784" s="30"/>
      <c r="G784" s="30"/>
      <c r="H784" s="30"/>
      <c r="I784" s="30"/>
      <c r="J784" s="29"/>
      <c r="K784" s="2"/>
      <c r="L784" s="2"/>
      <c r="M784" s="2"/>
      <c r="N784" s="2"/>
      <c r="O784" s="2"/>
      <c r="P784" s="2"/>
      <c r="Q784" s="2"/>
      <c r="R784" s="2"/>
      <c r="S784" s="2"/>
    </row>
    <row r="785" spans="1:19" x14ac:dyDescent="0.2">
      <c r="A785" s="3"/>
      <c r="B785" s="3"/>
      <c r="C785" s="3"/>
      <c r="D785" s="4"/>
      <c r="E785" s="3"/>
      <c r="F785" s="30"/>
      <c r="G785" s="30"/>
      <c r="H785" s="30"/>
      <c r="I785" s="30"/>
      <c r="J785" s="29"/>
      <c r="K785" s="2"/>
      <c r="L785" s="2"/>
      <c r="M785" s="2"/>
      <c r="N785" s="2"/>
      <c r="O785" s="2"/>
      <c r="P785" s="2"/>
      <c r="Q785" s="2"/>
      <c r="R785" s="2"/>
      <c r="S785" s="2"/>
    </row>
    <row r="786" spans="1:19" x14ac:dyDescent="0.2">
      <c r="A786" s="3"/>
      <c r="B786" s="3"/>
      <c r="C786" s="3"/>
      <c r="D786" s="4"/>
      <c r="E786" s="3"/>
      <c r="F786" s="30"/>
      <c r="G786" s="30"/>
      <c r="H786" s="30"/>
      <c r="I786" s="30"/>
      <c r="J786" s="29"/>
      <c r="K786" s="2"/>
      <c r="L786" s="2"/>
      <c r="M786" s="2"/>
      <c r="N786" s="2"/>
      <c r="O786" s="2"/>
      <c r="P786" s="2"/>
      <c r="Q786" s="2"/>
      <c r="R786" s="2"/>
      <c r="S786" s="2"/>
    </row>
    <row r="787" spans="1:19" x14ac:dyDescent="0.2">
      <c r="A787" s="3"/>
      <c r="B787" s="3"/>
      <c r="C787" s="3"/>
      <c r="D787" s="4"/>
      <c r="E787" s="3"/>
      <c r="F787" s="30"/>
      <c r="G787" s="30"/>
      <c r="H787" s="30"/>
      <c r="I787" s="30"/>
      <c r="J787" s="29"/>
      <c r="K787" s="2"/>
      <c r="L787" s="2"/>
      <c r="M787" s="2"/>
      <c r="N787" s="2"/>
      <c r="O787" s="2"/>
      <c r="P787" s="2"/>
      <c r="Q787" s="2"/>
      <c r="R787" s="2"/>
      <c r="S787" s="2"/>
    </row>
    <row r="788" spans="1:19" x14ac:dyDescent="0.2">
      <c r="A788" s="3"/>
      <c r="B788" s="3"/>
      <c r="C788" s="3"/>
      <c r="D788" s="4"/>
      <c r="E788" s="3"/>
      <c r="F788" s="30"/>
      <c r="G788" s="30"/>
      <c r="H788" s="30"/>
      <c r="I788" s="30"/>
      <c r="J788" s="29"/>
      <c r="K788" s="2"/>
      <c r="L788" s="2"/>
      <c r="M788" s="2"/>
      <c r="N788" s="2"/>
      <c r="O788" s="2"/>
      <c r="P788" s="2"/>
      <c r="Q788" s="2"/>
      <c r="R788" s="2"/>
      <c r="S788" s="2"/>
    </row>
    <row r="789" spans="1:19" x14ac:dyDescent="0.2">
      <c r="A789" s="3"/>
      <c r="B789" s="3"/>
      <c r="C789" s="3"/>
      <c r="D789" s="4"/>
      <c r="E789" s="3"/>
      <c r="F789" s="30"/>
      <c r="G789" s="30"/>
      <c r="H789" s="30"/>
      <c r="I789" s="30"/>
      <c r="J789" s="29"/>
      <c r="K789" s="2"/>
      <c r="L789" s="2"/>
      <c r="M789" s="2"/>
      <c r="N789" s="2"/>
      <c r="O789" s="2"/>
      <c r="P789" s="2"/>
      <c r="Q789" s="2"/>
      <c r="R789" s="2"/>
      <c r="S789" s="2"/>
    </row>
    <row r="790" spans="1:19" x14ac:dyDescent="0.2">
      <c r="A790" s="3"/>
      <c r="B790" s="3"/>
      <c r="C790" s="3"/>
      <c r="D790" s="4"/>
      <c r="E790" s="3"/>
      <c r="F790" s="30"/>
      <c r="G790" s="30"/>
      <c r="H790" s="30"/>
      <c r="I790" s="30"/>
      <c r="J790" s="29"/>
      <c r="K790" s="2"/>
      <c r="L790" s="2"/>
      <c r="M790" s="2"/>
      <c r="N790" s="2"/>
      <c r="O790" s="2"/>
      <c r="P790" s="2"/>
      <c r="Q790" s="2"/>
      <c r="R790" s="2"/>
      <c r="S790" s="2"/>
    </row>
    <row r="791" spans="1:19" x14ac:dyDescent="0.2">
      <c r="A791" s="3"/>
      <c r="B791" s="3"/>
      <c r="C791" s="3"/>
      <c r="D791" s="4"/>
      <c r="E791" s="3"/>
      <c r="F791" s="30"/>
      <c r="G791" s="30"/>
      <c r="H791" s="30"/>
      <c r="I791" s="30"/>
      <c r="J791" s="29"/>
      <c r="K791" s="2"/>
      <c r="L791" s="2"/>
      <c r="M791" s="2"/>
      <c r="N791" s="2"/>
      <c r="O791" s="2"/>
      <c r="P791" s="2"/>
      <c r="Q791" s="2"/>
      <c r="R791" s="2"/>
      <c r="S791" s="2"/>
    </row>
    <row r="792" spans="1:19" x14ac:dyDescent="0.2">
      <c r="A792" s="3"/>
      <c r="B792" s="3"/>
      <c r="C792" s="3"/>
      <c r="D792" s="4"/>
      <c r="E792" s="3"/>
      <c r="F792" s="30"/>
      <c r="G792" s="30"/>
      <c r="H792" s="30"/>
      <c r="I792" s="30"/>
      <c r="J792" s="29"/>
      <c r="K792" s="2"/>
      <c r="L792" s="2"/>
      <c r="M792" s="2"/>
      <c r="N792" s="2"/>
      <c r="O792" s="2"/>
      <c r="P792" s="2"/>
      <c r="Q792" s="2"/>
      <c r="R792" s="2"/>
      <c r="S792" s="2"/>
    </row>
    <row r="793" spans="1:19" x14ac:dyDescent="0.2">
      <c r="A793" s="3"/>
      <c r="B793" s="3"/>
      <c r="C793" s="3"/>
      <c r="D793" s="4"/>
      <c r="E793" s="3"/>
      <c r="F793" s="30"/>
      <c r="G793" s="30"/>
      <c r="H793" s="30"/>
      <c r="I793" s="30"/>
      <c r="J793" s="29"/>
      <c r="K793" s="2"/>
      <c r="L793" s="2"/>
      <c r="M793" s="2"/>
      <c r="N793" s="2"/>
      <c r="O793" s="2"/>
      <c r="P793" s="2"/>
      <c r="Q793" s="2"/>
      <c r="R793" s="2"/>
      <c r="S793" s="2"/>
    </row>
    <row r="794" spans="1:19" x14ac:dyDescent="0.2">
      <c r="A794" s="3"/>
      <c r="B794" s="3"/>
      <c r="C794" s="3"/>
      <c r="D794" s="4"/>
      <c r="E794" s="3"/>
      <c r="F794" s="30"/>
      <c r="G794" s="30"/>
      <c r="H794" s="30"/>
      <c r="I794" s="30"/>
      <c r="J794" s="29"/>
      <c r="K794" s="2"/>
      <c r="L794" s="2"/>
      <c r="M794" s="2"/>
      <c r="N794" s="2"/>
      <c r="O794" s="2"/>
      <c r="P794" s="2"/>
      <c r="Q794" s="2"/>
      <c r="R794" s="2"/>
      <c r="S794" s="2"/>
    </row>
    <row r="795" spans="1:19" x14ac:dyDescent="0.2">
      <c r="A795" s="3"/>
      <c r="B795" s="3"/>
      <c r="C795" s="3"/>
      <c r="D795" s="4"/>
      <c r="E795" s="3"/>
      <c r="F795" s="30"/>
      <c r="G795" s="30"/>
      <c r="H795" s="30"/>
      <c r="I795" s="30"/>
      <c r="J795" s="29"/>
      <c r="K795" s="2"/>
      <c r="L795" s="2"/>
      <c r="M795" s="2"/>
      <c r="N795" s="2"/>
      <c r="O795" s="2"/>
      <c r="P795" s="2"/>
      <c r="Q795" s="2"/>
      <c r="R795" s="2"/>
      <c r="S795" s="2"/>
    </row>
    <row r="796" spans="1:19" x14ac:dyDescent="0.2">
      <c r="A796" s="3"/>
      <c r="B796" s="3"/>
      <c r="C796" s="3"/>
      <c r="D796" s="4"/>
      <c r="E796" s="3"/>
      <c r="F796" s="30"/>
      <c r="G796" s="30"/>
      <c r="H796" s="30"/>
      <c r="I796" s="30"/>
      <c r="J796" s="29"/>
      <c r="K796" s="2"/>
      <c r="L796" s="2"/>
      <c r="M796" s="2"/>
      <c r="N796" s="2"/>
      <c r="O796" s="2"/>
      <c r="P796" s="2"/>
      <c r="Q796" s="2"/>
      <c r="R796" s="2"/>
      <c r="S796" s="2"/>
    </row>
    <row r="797" spans="1:19" x14ac:dyDescent="0.2">
      <c r="A797" s="3"/>
      <c r="B797" s="3"/>
      <c r="C797" s="3"/>
      <c r="D797" s="4"/>
      <c r="E797" s="3"/>
      <c r="F797" s="30"/>
      <c r="G797" s="30"/>
      <c r="H797" s="30"/>
      <c r="I797" s="30"/>
      <c r="J797" s="29"/>
      <c r="K797" s="2"/>
      <c r="L797" s="2"/>
      <c r="M797" s="2"/>
      <c r="N797" s="2"/>
      <c r="O797" s="2"/>
      <c r="P797" s="2"/>
      <c r="Q797" s="2"/>
      <c r="R797" s="2"/>
      <c r="S797" s="2"/>
    </row>
    <row r="798" spans="1:19" x14ac:dyDescent="0.2">
      <c r="A798" s="3"/>
      <c r="B798" s="3"/>
      <c r="C798" s="3"/>
      <c r="D798" s="4"/>
      <c r="E798" s="3"/>
      <c r="F798" s="30"/>
      <c r="G798" s="30"/>
      <c r="H798" s="30"/>
      <c r="I798" s="30"/>
      <c r="J798" s="29"/>
      <c r="K798" s="2"/>
      <c r="L798" s="2"/>
      <c r="M798" s="2"/>
      <c r="N798" s="2"/>
      <c r="O798" s="2"/>
      <c r="P798" s="2"/>
      <c r="Q798" s="2"/>
      <c r="R798" s="2"/>
      <c r="S798" s="2"/>
    </row>
    <row r="799" spans="1:19" x14ac:dyDescent="0.2">
      <c r="A799" s="3"/>
      <c r="B799" s="3"/>
      <c r="C799" s="3"/>
      <c r="D799" s="4"/>
      <c r="E799" s="3"/>
      <c r="F799" s="30"/>
      <c r="G799" s="30"/>
      <c r="H799" s="30"/>
      <c r="I799" s="30"/>
      <c r="J799" s="29"/>
      <c r="K799" s="2"/>
      <c r="L799" s="2"/>
      <c r="M799" s="2"/>
      <c r="N799" s="2"/>
      <c r="O799" s="2"/>
      <c r="P799" s="2"/>
      <c r="Q799" s="2"/>
      <c r="R799" s="2"/>
      <c r="S799" s="2"/>
    </row>
    <row r="800" spans="1:19" x14ac:dyDescent="0.2">
      <c r="A800" s="3"/>
      <c r="B800" s="3"/>
      <c r="C800" s="3"/>
      <c r="D800" s="4"/>
      <c r="E800" s="3"/>
      <c r="F800" s="30"/>
      <c r="G800" s="30"/>
      <c r="H800" s="30"/>
      <c r="I800" s="30"/>
      <c r="J800" s="29"/>
      <c r="K800" s="2"/>
      <c r="L800" s="2"/>
      <c r="M800" s="2"/>
      <c r="N800" s="2"/>
      <c r="O800" s="2"/>
      <c r="P800" s="2"/>
      <c r="Q800" s="2"/>
      <c r="R800" s="2"/>
      <c r="S800" s="2"/>
    </row>
    <row r="801" spans="1:19" x14ac:dyDescent="0.2">
      <c r="A801" s="3"/>
      <c r="B801" s="3"/>
      <c r="C801" s="3"/>
      <c r="D801" s="4"/>
      <c r="E801" s="3"/>
      <c r="F801" s="30"/>
      <c r="G801" s="30"/>
      <c r="H801" s="30"/>
      <c r="I801" s="30"/>
      <c r="J801" s="29"/>
      <c r="K801" s="2"/>
      <c r="L801" s="2"/>
      <c r="M801" s="2"/>
      <c r="N801" s="2"/>
      <c r="O801" s="2"/>
      <c r="P801" s="2"/>
      <c r="Q801" s="2"/>
      <c r="R801" s="2"/>
      <c r="S801" s="2"/>
    </row>
    <row r="802" spans="1:19" x14ac:dyDescent="0.2">
      <c r="A802" s="3"/>
      <c r="B802" s="3"/>
      <c r="C802" s="3"/>
      <c r="D802" s="4"/>
      <c r="E802" s="3"/>
      <c r="F802" s="30"/>
      <c r="G802" s="30"/>
      <c r="H802" s="30"/>
      <c r="I802" s="30"/>
      <c r="J802" s="29"/>
      <c r="K802" s="2"/>
      <c r="L802" s="2"/>
      <c r="M802" s="2"/>
      <c r="N802" s="2"/>
      <c r="O802" s="2"/>
      <c r="P802" s="2"/>
      <c r="Q802" s="2"/>
      <c r="R802" s="2"/>
      <c r="S802" s="2"/>
    </row>
    <row r="803" spans="1:19" x14ac:dyDescent="0.2">
      <c r="A803" s="3"/>
      <c r="B803" s="3"/>
      <c r="C803" s="3"/>
      <c r="D803" s="4"/>
      <c r="E803" s="3"/>
      <c r="F803" s="30"/>
      <c r="G803" s="30"/>
      <c r="H803" s="30"/>
      <c r="I803" s="30"/>
      <c r="J803" s="29"/>
      <c r="K803" s="2"/>
      <c r="L803" s="2"/>
      <c r="M803" s="2"/>
      <c r="N803" s="2"/>
      <c r="O803" s="2"/>
      <c r="P803" s="2"/>
      <c r="Q803" s="2"/>
      <c r="R803" s="2"/>
      <c r="S803" s="2"/>
    </row>
    <row r="804" spans="1:19" x14ac:dyDescent="0.2">
      <c r="A804" s="3"/>
      <c r="B804" s="3"/>
      <c r="C804" s="3"/>
      <c r="D804" s="4"/>
      <c r="E804" s="3"/>
      <c r="F804" s="30"/>
      <c r="G804" s="30"/>
      <c r="H804" s="30"/>
      <c r="I804" s="30"/>
      <c r="J804" s="29"/>
      <c r="K804" s="2"/>
      <c r="L804" s="2"/>
      <c r="M804" s="2"/>
      <c r="N804" s="2"/>
      <c r="O804" s="2"/>
      <c r="P804" s="2"/>
      <c r="Q804" s="2"/>
      <c r="R804" s="2"/>
      <c r="S804" s="2"/>
    </row>
    <row r="805" spans="1:19" x14ac:dyDescent="0.2">
      <c r="A805" s="3"/>
      <c r="B805" s="3"/>
      <c r="C805" s="3"/>
      <c r="D805" s="4"/>
      <c r="E805" s="3"/>
      <c r="F805" s="30"/>
      <c r="G805" s="30"/>
      <c r="H805" s="30"/>
      <c r="I805" s="30"/>
      <c r="J805" s="29"/>
      <c r="K805" s="2"/>
      <c r="L805" s="2"/>
      <c r="M805" s="2"/>
      <c r="N805" s="2"/>
      <c r="O805" s="2"/>
      <c r="P805" s="2"/>
      <c r="Q805" s="2"/>
      <c r="R805" s="2"/>
      <c r="S805" s="2"/>
    </row>
    <row r="806" spans="1:19" x14ac:dyDescent="0.2">
      <c r="A806" s="3"/>
      <c r="B806" s="3"/>
      <c r="C806" s="3"/>
      <c r="D806" s="4"/>
      <c r="E806" s="3"/>
      <c r="F806" s="30"/>
      <c r="G806" s="30"/>
      <c r="H806" s="30"/>
      <c r="I806" s="30"/>
      <c r="J806" s="29"/>
      <c r="K806" s="2"/>
      <c r="L806" s="2"/>
      <c r="M806" s="2"/>
      <c r="N806" s="2"/>
      <c r="O806" s="2"/>
      <c r="P806" s="2"/>
      <c r="Q806" s="2"/>
      <c r="R806" s="2"/>
      <c r="S806" s="2"/>
    </row>
    <row r="807" spans="1:19" x14ac:dyDescent="0.2">
      <c r="A807" s="3"/>
      <c r="B807" s="3"/>
      <c r="C807" s="3"/>
      <c r="D807" s="4"/>
      <c r="E807" s="3"/>
      <c r="F807" s="30"/>
      <c r="G807" s="30"/>
      <c r="H807" s="30"/>
      <c r="I807" s="30"/>
      <c r="J807" s="29"/>
      <c r="K807" s="2"/>
      <c r="L807" s="2"/>
      <c r="M807" s="2"/>
      <c r="N807" s="2"/>
      <c r="O807" s="2"/>
      <c r="P807" s="2"/>
      <c r="Q807" s="2"/>
      <c r="R807" s="2"/>
      <c r="S807" s="2"/>
    </row>
    <row r="808" spans="1:19" x14ac:dyDescent="0.2">
      <c r="A808" s="3"/>
      <c r="B808" s="3"/>
      <c r="C808" s="3"/>
      <c r="D808" s="4"/>
      <c r="E808" s="3"/>
      <c r="F808" s="30"/>
      <c r="G808" s="30"/>
      <c r="H808" s="30"/>
      <c r="I808" s="30"/>
      <c r="J808" s="29"/>
      <c r="K808" s="2"/>
      <c r="L808" s="2"/>
      <c r="M808" s="2"/>
      <c r="N808" s="2"/>
      <c r="O808" s="2"/>
      <c r="P808" s="2"/>
      <c r="Q808" s="2"/>
      <c r="R808" s="2"/>
      <c r="S808" s="2"/>
    </row>
    <row r="809" spans="1:19" x14ac:dyDescent="0.2">
      <c r="A809" s="3"/>
      <c r="B809" s="3"/>
      <c r="C809" s="3"/>
      <c r="D809" s="4"/>
      <c r="E809" s="3"/>
      <c r="F809" s="30"/>
      <c r="G809" s="30"/>
      <c r="H809" s="30"/>
      <c r="I809" s="30"/>
      <c r="J809" s="29"/>
      <c r="K809" s="2"/>
      <c r="L809" s="2"/>
      <c r="M809" s="2"/>
      <c r="N809" s="2"/>
      <c r="O809" s="2"/>
      <c r="P809" s="2"/>
      <c r="Q809" s="2"/>
      <c r="R809" s="2"/>
      <c r="S809" s="2"/>
    </row>
    <row r="810" spans="1:19" x14ac:dyDescent="0.2">
      <c r="A810" s="3"/>
      <c r="B810" s="3"/>
      <c r="C810" s="3"/>
      <c r="D810" s="4"/>
      <c r="E810" s="3"/>
      <c r="F810" s="30"/>
      <c r="G810" s="30"/>
      <c r="H810" s="30"/>
      <c r="I810" s="30"/>
      <c r="J810" s="29"/>
      <c r="K810" s="2"/>
      <c r="L810" s="2"/>
      <c r="M810" s="2"/>
      <c r="N810" s="2"/>
      <c r="O810" s="2"/>
      <c r="P810" s="2"/>
      <c r="Q810" s="2"/>
      <c r="R810" s="2"/>
      <c r="S810" s="2"/>
    </row>
    <row r="811" spans="1:19" x14ac:dyDescent="0.2">
      <c r="A811" s="3"/>
      <c r="B811" s="3"/>
      <c r="C811" s="3"/>
      <c r="D811" s="4"/>
      <c r="E811" s="3"/>
      <c r="F811" s="30"/>
      <c r="G811" s="30"/>
      <c r="H811" s="30"/>
      <c r="I811" s="30"/>
      <c r="J811" s="29"/>
      <c r="K811" s="2"/>
      <c r="L811" s="2"/>
      <c r="M811" s="2"/>
      <c r="N811" s="2"/>
      <c r="O811" s="2"/>
      <c r="P811" s="2"/>
      <c r="Q811" s="2"/>
      <c r="R811" s="2"/>
      <c r="S811" s="2"/>
    </row>
    <row r="812" spans="1:19" x14ac:dyDescent="0.2">
      <c r="A812" s="3"/>
      <c r="B812" s="3"/>
      <c r="C812" s="3"/>
      <c r="D812" s="4"/>
      <c r="E812" s="3"/>
      <c r="F812" s="30"/>
      <c r="G812" s="30"/>
      <c r="H812" s="30"/>
      <c r="I812" s="30"/>
      <c r="J812" s="29"/>
      <c r="K812" s="2"/>
      <c r="L812" s="2"/>
      <c r="M812" s="2"/>
      <c r="N812" s="2"/>
      <c r="O812" s="2"/>
      <c r="P812" s="2"/>
      <c r="Q812" s="2"/>
      <c r="R812" s="2"/>
      <c r="S812" s="2"/>
    </row>
    <row r="813" spans="1:19" x14ac:dyDescent="0.2">
      <c r="A813" s="3"/>
      <c r="B813" s="3"/>
      <c r="C813" s="3"/>
      <c r="D813" s="4"/>
      <c r="E813" s="3"/>
      <c r="F813" s="30"/>
      <c r="G813" s="30"/>
      <c r="H813" s="30"/>
      <c r="I813" s="30"/>
      <c r="J813" s="29"/>
      <c r="K813" s="2"/>
      <c r="L813" s="2"/>
      <c r="M813" s="2"/>
      <c r="N813" s="2"/>
      <c r="O813" s="2"/>
      <c r="P813" s="2"/>
      <c r="Q813" s="2"/>
      <c r="R813" s="2"/>
      <c r="S813" s="2"/>
    </row>
    <row r="814" spans="1:19" x14ac:dyDescent="0.2">
      <c r="A814" s="3"/>
      <c r="B814" s="3"/>
      <c r="C814" s="3"/>
      <c r="D814" s="4"/>
      <c r="E814" s="3"/>
      <c r="F814" s="30"/>
      <c r="G814" s="30"/>
      <c r="H814" s="30"/>
      <c r="I814" s="30"/>
      <c r="J814" s="29"/>
      <c r="K814" s="2"/>
      <c r="L814" s="2"/>
      <c r="M814" s="2"/>
      <c r="N814" s="2"/>
      <c r="O814" s="2"/>
      <c r="P814" s="2"/>
      <c r="Q814" s="2"/>
      <c r="R814" s="2"/>
      <c r="S814" s="2"/>
    </row>
    <row r="815" spans="1:19" x14ac:dyDescent="0.2">
      <c r="A815" s="3"/>
      <c r="B815" s="3"/>
      <c r="C815" s="3"/>
      <c r="D815" s="4"/>
      <c r="E815" s="3"/>
      <c r="F815" s="30"/>
      <c r="G815" s="30"/>
      <c r="H815" s="30"/>
      <c r="I815" s="30"/>
      <c r="J815" s="29"/>
      <c r="K815" s="2"/>
      <c r="L815" s="2"/>
      <c r="M815" s="2"/>
      <c r="N815" s="2"/>
      <c r="O815" s="2"/>
      <c r="P815" s="2"/>
      <c r="Q815" s="2"/>
      <c r="R815" s="2"/>
      <c r="S815" s="2"/>
    </row>
    <row r="816" spans="1:19" x14ac:dyDescent="0.2">
      <c r="A816" s="3"/>
      <c r="B816" s="3"/>
      <c r="C816" s="3"/>
      <c r="D816" s="4"/>
      <c r="E816" s="3"/>
      <c r="F816" s="30"/>
      <c r="G816" s="30"/>
      <c r="H816" s="30"/>
      <c r="I816" s="30"/>
      <c r="J816" s="29"/>
      <c r="K816" s="2"/>
      <c r="L816" s="2"/>
      <c r="M816" s="2"/>
      <c r="N816" s="2"/>
      <c r="O816" s="2"/>
      <c r="P816" s="2"/>
      <c r="Q816" s="2"/>
      <c r="R816" s="2"/>
      <c r="S816" s="2"/>
    </row>
    <row r="817" spans="1:19" x14ac:dyDescent="0.2">
      <c r="A817" s="3"/>
      <c r="B817" s="3"/>
      <c r="C817" s="3"/>
      <c r="D817" s="4"/>
      <c r="E817" s="3"/>
      <c r="F817" s="30"/>
      <c r="G817" s="30"/>
      <c r="H817" s="30"/>
      <c r="I817" s="30"/>
      <c r="J817" s="29"/>
      <c r="K817" s="2"/>
      <c r="L817" s="2"/>
      <c r="M817" s="2"/>
      <c r="N817" s="2"/>
      <c r="O817" s="2"/>
      <c r="P817" s="2"/>
      <c r="Q817" s="2"/>
      <c r="R817" s="2"/>
      <c r="S817" s="2"/>
    </row>
    <row r="818" spans="1:19" x14ac:dyDescent="0.2">
      <c r="A818" s="3"/>
      <c r="B818" s="3"/>
      <c r="C818" s="3"/>
      <c r="D818" s="4"/>
      <c r="E818" s="3"/>
      <c r="F818" s="30"/>
      <c r="G818" s="30"/>
      <c r="H818" s="30"/>
      <c r="I818" s="30"/>
      <c r="J818" s="29"/>
      <c r="K818" s="2"/>
      <c r="L818" s="2"/>
      <c r="M818" s="2"/>
      <c r="N818" s="2"/>
      <c r="O818" s="2"/>
      <c r="P818" s="2"/>
      <c r="Q818" s="2"/>
      <c r="R818" s="2"/>
      <c r="S818" s="2"/>
    </row>
    <row r="819" spans="1:19" x14ac:dyDescent="0.2">
      <c r="A819" s="3"/>
      <c r="B819" s="3"/>
      <c r="C819" s="3"/>
      <c r="D819" s="4"/>
      <c r="E819" s="3"/>
      <c r="F819" s="30"/>
      <c r="G819" s="30"/>
      <c r="H819" s="30"/>
      <c r="I819" s="30"/>
      <c r="J819" s="29"/>
      <c r="K819" s="2"/>
      <c r="L819" s="2"/>
      <c r="M819" s="2"/>
      <c r="N819" s="2"/>
      <c r="O819" s="2"/>
      <c r="P819" s="2"/>
      <c r="Q819" s="2"/>
      <c r="R819" s="2"/>
      <c r="S819" s="2"/>
    </row>
    <row r="820" spans="1:19" x14ac:dyDescent="0.2">
      <c r="A820" s="3"/>
      <c r="B820" s="3"/>
      <c r="C820" s="3"/>
      <c r="D820" s="4"/>
      <c r="E820" s="3"/>
      <c r="F820" s="30"/>
      <c r="G820" s="30"/>
      <c r="H820" s="30"/>
      <c r="I820" s="30"/>
      <c r="J820" s="29"/>
      <c r="K820" s="2"/>
      <c r="L820" s="2"/>
      <c r="M820" s="2"/>
      <c r="N820" s="2"/>
      <c r="O820" s="2"/>
      <c r="P820" s="2"/>
      <c r="Q820" s="2"/>
      <c r="R820" s="2"/>
      <c r="S820" s="2"/>
    </row>
    <row r="821" spans="1:19" x14ac:dyDescent="0.2">
      <c r="A821" s="3"/>
      <c r="B821" s="3"/>
      <c r="C821" s="3"/>
      <c r="D821" s="4"/>
      <c r="E821" s="3"/>
      <c r="F821" s="30"/>
      <c r="G821" s="30"/>
      <c r="H821" s="30"/>
      <c r="I821" s="30"/>
      <c r="J821" s="29"/>
      <c r="K821" s="2"/>
      <c r="L821" s="2"/>
      <c r="M821" s="2"/>
      <c r="N821" s="2"/>
      <c r="O821" s="2"/>
      <c r="P821" s="2"/>
      <c r="Q821" s="2"/>
      <c r="R821" s="2"/>
      <c r="S821" s="2"/>
    </row>
    <row r="822" spans="1:19" x14ac:dyDescent="0.2">
      <c r="A822" s="3"/>
      <c r="B822" s="3"/>
      <c r="C822" s="3"/>
      <c r="D822" s="4"/>
      <c r="E822" s="3"/>
      <c r="F822" s="30"/>
      <c r="G822" s="30"/>
      <c r="H822" s="30"/>
      <c r="I822" s="30"/>
      <c r="J822" s="29"/>
      <c r="K822" s="2"/>
      <c r="L822" s="2"/>
      <c r="M822" s="2"/>
      <c r="N822" s="2"/>
      <c r="O822" s="2"/>
      <c r="P822" s="2"/>
      <c r="Q822" s="2"/>
      <c r="R822" s="2"/>
      <c r="S822" s="2"/>
    </row>
    <row r="823" spans="1:19" x14ac:dyDescent="0.2">
      <c r="A823" s="3"/>
      <c r="B823" s="3"/>
      <c r="C823" s="3"/>
      <c r="D823" s="4"/>
      <c r="E823" s="3"/>
      <c r="F823" s="30"/>
      <c r="G823" s="30"/>
      <c r="H823" s="30"/>
      <c r="I823" s="30"/>
      <c r="J823" s="29"/>
      <c r="K823" s="2"/>
      <c r="L823" s="2"/>
      <c r="M823" s="2"/>
      <c r="N823" s="2"/>
      <c r="O823" s="2"/>
      <c r="P823" s="2"/>
      <c r="Q823" s="2"/>
      <c r="R823" s="2"/>
      <c r="S823" s="2"/>
    </row>
    <row r="824" spans="1:19" x14ac:dyDescent="0.2">
      <c r="A824" s="3"/>
      <c r="B824" s="3"/>
      <c r="C824" s="3"/>
      <c r="D824" s="4"/>
      <c r="E824" s="3"/>
      <c r="F824" s="30"/>
      <c r="G824" s="30"/>
      <c r="H824" s="30"/>
      <c r="I824" s="30"/>
      <c r="J824" s="29"/>
      <c r="K824" s="2"/>
      <c r="L824" s="2"/>
      <c r="M824" s="2"/>
      <c r="N824" s="2"/>
      <c r="O824" s="2"/>
      <c r="P824" s="2"/>
      <c r="Q824" s="2"/>
      <c r="R824" s="2"/>
      <c r="S824" s="2"/>
    </row>
    <row r="825" spans="1:19" x14ac:dyDescent="0.2">
      <c r="A825" s="3"/>
      <c r="B825" s="3"/>
      <c r="C825" s="3"/>
      <c r="D825" s="4"/>
      <c r="E825" s="3"/>
      <c r="F825" s="30"/>
      <c r="G825" s="30"/>
      <c r="H825" s="30"/>
      <c r="I825" s="30"/>
      <c r="J825" s="29"/>
      <c r="K825" s="2"/>
      <c r="L825" s="2"/>
      <c r="M825" s="2"/>
      <c r="N825" s="2"/>
      <c r="O825" s="2"/>
      <c r="P825" s="2"/>
      <c r="Q825" s="2"/>
      <c r="R825" s="2"/>
      <c r="S825" s="2"/>
    </row>
    <row r="826" spans="1:19" x14ac:dyDescent="0.2">
      <c r="A826" s="3"/>
      <c r="B826" s="3"/>
      <c r="C826" s="3"/>
      <c r="D826" s="4"/>
      <c r="E826" s="3"/>
      <c r="F826" s="30"/>
      <c r="G826" s="30"/>
      <c r="H826" s="30"/>
      <c r="I826" s="30"/>
      <c r="J826" s="29"/>
      <c r="K826" s="2"/>
      <c r="L826" s="2"/>
      <c r="M826" s="2"/>
      <c r="N826" s="2"/>
      <c r="O826" s="2"/>
      <c r="P826" s="2"/>
      <c r="Q826" s="2"/>
      <c r="R826" s="2"/>
      <c r="S826" s="2"/>
    </row>
    <row r="827" spans="1:19" x14ac:dyDescent="0.2">
      <c r="A827" s="3"/>
      <c r="B827" s="3"/>
      <c r="C827" s="3"/>
      <c r="D827" s="4"/>
      <c r="E827" s="3"/>
      <c r="F827" s="30"/>
      <c r="G827" s="30"/>
      <c r="H827" s="30"/>
      <c r="I827" s="30"/>
      <c r="J827" s="29"/>
      <c r="K827" s="2"/>
      <c r="L827" s="2"/>
      <c r="M827" s="2"/>
      <c r="N827" s="2"/>
      <c r="O827" s="2"/>
      <c r="P827" s="2"/>
      <c r="Q827" s="2"/>
      <c r="R827" s="2"/>
      <c r="S827" s="2"/>
    </row>
    <row r="828" spans="1:19" x14ac:dyDescent="0.2">
      <c r="A828" s="3"/>
      <c r="B828" s="3"/>
      <c r="C828" s="3"/>
      <c r="D828" s="4"/>
      <c r="E828" s="3"/>
      <c r="F828" s="30"/>
      <c r="G828" s="30"/>
      <c r="H828" s="30"/>
      <c r="I828" s="30"/>
      <c r="J828" s="29"/>
      <c r="K828" s="2"/>
      <c r="L828" s="2"/>
      <c r="M828" s="2"/>
      <c r="N828" s="2"/>
      <c r="O828" s="2"/>
      <c r="P828" s="2"/>
      <c r="Q828" s="2"/>
      <c r="R828" s="2"/>
      <c r="S828" s="2"/>
    </row>
    <row r="829" spans="1:19" x14ac:dyDescent="0.2">
      <c r="A829" s="3"/>
      <c r="B829" s="3"/>
      <c r="C829" s="3"/>
      <c r="D829" s="4"/>
      <c r="E829" s="3"/>
      <c r="F829" s="30"/>
      <c r="G829" s="30"/>
      <c r="H829" s="30"/>
      <c r="I829" s="30"/>
      <c r="J829" s="29"/>
      <c r="K829" s="2"/>
      <c r="L829" s="2"/>
      <c r="M829" s="2"/>
      <c r="N829" s="2"/>
      <c r="O829" s="2"/>
      <c r="P829" s="2"/>
      <c r="Q829" s="2"/>
      <c r="R829" s="2"/>
      <c r="S829" s="2"/>
    </row>
    <row r="830" spans="1:19" x14ac:dyDescent="0.2">
      <c r="A830" s="3"/>
      <c r="B830" s="3"/>
      <c r="C830" s="3"/>
      <c r="D830" s="4"/>
      <c r="E830" s="3"/>
      <c r="F830" s="30"/>
      <c r="G830" s="30"/>
      <c r="H830" s="30"/>
      <c r="I830" s="30"/>
      <c r="J830" s="29"/>
      <c r="K830" s="2"/>
      <c r="L830" s="2"/>
      <c r="M830" s="2"/>
      <c r="N830" s="2"/>
      <c r="O830" s="2"/>
      <c r="P830" s="2"/>
      <c r="Q830" s="2"/>
      <c r="R830" s="2"/>
      <c r="S830" s="2"/>
    </row>
    <row r="831" spans="1:19" x14ac:dyDescent="0.2">
      <c r="A831" s="3"/>
      <c r="B831" s="3"/>
      <c r="C831" s="3"/>
      <c r="D831" s="4"/>
      <c r="E831" s="3"/>
      <c r="F831" s="30"/>
      <c r="G831" s="30"/>
      <c r="H831" s="30"/>
      <c r="I831" s="30"/>
      <c r="J831" s="29"/>
      <c r="K831" s="2"/>
      <c r="L831" s="2"/>
      <c r="M831" s="2"/>
      <c r="N831" s="2"/>
      <c r="O831" s="2"/>
      <c r="P831" s="2"/>
      <c r="Q831" s="2"/>
      <c r="R831" s="2"/>
      <c r="S831" s="2"/>
    </row>
    <row r="832" spans="1:19" x14ac:dyDescent="0.2">
      <c r="A832" s="3"/>
      <c r="B832" s="3"/>
      <c r="C832" s="3"/>
      <c r="D832" s="4"/>
      <c r="E832" s="3"/>
      <c r="F832" s="30"/>
      <c r="G832" s="30"/>
      <c r="H832" s="30"/>
      <c r="I832" s="30"/>
      <c r="J832" s="29"/>
      <c r="K832" s="2"/>
      <c r="L832" s="2"/>
      <c r="M832" s="2"/>
      <c r="N832" s="2"/>
      <c r="O832" s="2"/>
      <c r="P832" s="2"/>
      <c r="Q832" s="2"/>
      <c r="R832" s="2"/>
      <c r="S832" s="2"/>
    </row>
    <row r="833" spans="1:19" x14ac:dyDescent="0.2">
      <c r="A833" s="3"/>
      <c r="B833" s="3"/>
      <c r="C833" s="3"/>
      <c r="D833" s="4"/>
      <c r="E833" s="3"/>
      <c r="F833" s="30"/>
      <c r="G833" s="30"/>
      <c r="H833" s="30"/>
      <c r="I833" s="30"/>
      <c r="J833" s="29"/>
      <c r="K833" s="2"/>
      <c r="L833" s="2"/>
      <c r="M833" s="2"/>
      <c r="N833" s="2"/>
      <c r="O833" s="2"/>
      <c r="P833" s="2"/>
      <c r="Q833" s="2"/>
      <c r="R833" s="2"/>
      <c r="S833" s="2"/>
    </row>
    <row r="834" spans="1:19" x14ac:dyDescent="0.2">
      <c r="A834" s="3"/>
      <c r="B834" s="3"/>
      <c r="C834" s="3"/>
      <c r="D834" s="4"/>
      <c r="E834" s="3"/>
      <c r="F834" s="30"/>
      <c r="G834" s="30"/>
      <c r="H834" s="30"/>
      <c r="I834" s="30"/>
      <c r="J834" s="29"/>
      <c r="K834" s="2"/>
      <c r="L834" s="2"/>
      <c r="M834" s="2"/>
      <c r="N834" s="2"/>
      <c r="O834" s="2"/>
      <c r="P834" s="2"/>
      <c r="Q834" s="2"/>
      <c r="R834" s="2"/>
      <c r="S834" s="2"/>
    </row>
    <row r="835" spans="1:19" x14ac:dyDescent="0.2">
      <c r="A835" s="3"/>
      <c r="B835" s="3"/>
      <c r="C835" s="3"/>
      <c r="D835" s="4"/>
      <c r="E835" s="3"/>
      <c r="F835" s="30"/>
      <c r="G835" s="30"/>
      <c r="H835" s="30"/>
      <c r="I835" s="30"/>
      <c r="J835" s="29"/>
      <c r="K835" s="2"/>
      <c r="L835" s="2"/>
      <c r="M835" s="2"/>
      <c r="N835" s="2"/>
      <c r="O835" s="2"/>
      <c r="P835" s="2"/>
      <c r="Q835" s="2"/>
      <c r="R835" s="2"/>
      <c r="S835" s="2"/>
    </row>
    <row r="836" spans="1:19" x14ac:dyDescent="0.2">
      <c r="A836" s="3"/>
      <c r="B836" s="3"/>
      <c r="C836" s="3"/>
      <c r="D836" s="4"/>
      <c r="E836" s="3"/>
      <c r="F836" s="30"/>
      <c r="G836" s="30"/>
      <c r="H836" s="30"/>
      <c r="I836" s="30"/>
      <c r="J836" s="29"/>
      <c r="K836" s="2"/>
      <c r="L836" s="2"/>
      <c r="M836" s="2"/>
      <c r="N836" s="2"/>
      <c r="O836" s="2"/>
      <c r="P836" s="2"/>
      <c r="Q836" s="2"/>
      <c r="R836" s="2"/>
      <c r="S836" s="2"/>
    </row>
    <row r="837" spans="1:19" x14ac:dyDescent="0.2">
      <c r="A837" s="3"/>
      <c r="B837" s="3"/>
      <c r="C837" s="3"/>
      <c r="D837" s="4"/>
      <c r="E837" s="3"/>
      <c r="F837" s="30"/>
      <c r="G837" s="30"/>
      <c r="H837" s="30"/>
      <c r="I837" s="30"/>
      <c r="J837" s="29"/>
      <c r="K837" s="2"/>
      <c r="L837" s="2"/>
      <c r="M837" s="2"/>
      <c r="N837" s="2"/>
      <c r="O837" s="2"/>
      <c r="P837" s="2"/>
      <c r="Q837" s="2"/>
      <c r="R837" s="2"/>
      <c r="S837" s="2"/>
    </row>
    <row r="838" spans="1:19" x14ac:dyDescent="0.2">
      <c r="A838" s="3"/>
      <c r="B838" s="3"/>
      <c r="C838" s="3"/>
      <c r="D838" s="4"/>
      <c r="E838" s="3"/>
      <c r="F838" s="30"/>
      <c r="G838" s="30"/>
      <c r="H838" s="30"/>
      <c r="I838" s="30"/>
      <c r="J838" s="29"/>
      <c r="K838" s="2"/>
      <c r="L838" s="2"/>
      <c r="M838" s="2"/>
      <c r="N838" s="2"/>
      <c r="O838" s="2"/>
      <c r="P838" s="2"/>
      <c r="Q838" s="2"/>
      <c r="R838" s="2"/>
      <c r="S838" s="2"/>
    </row>
    <row r="839" spans="1:19" x14ac:dyDescent="0.2">
      <c r="A839" s="3"/>
      <c r="B839" s="3"/>
      <c r="C839" s="3"/>
      <c r="D839" s="4"/>
      <c r="E839" s="3"/>
      <c r="F839" s="30"/>
      <c r="G839" s="30"/>
      <c r="H839" s="30"/>
      <c r="I839" s="30"/>
      <c r="J839" s="29"/>
      <c r="K839" s="2"/>
      <c r="L839" s="2"/>
      <c r="M839" s="2"/>
      <c r="N839" s="2"/>
      <c r="O839" s="2"/>
      <c r="P839" s="2"/>
      <c r="Q839" s="2"/>
      <c r="R839" s="2"/>
      <c r="S839" s="2"/>
    </row>
    <row r="840" spans="1:19" x14ac:dyDescent="0.2">
      <c r="A840" s="3"/>
      <c r="B840" s="3"/>
      <c r="C840" s="3"/>
      <c r="D840" s="4"/>
      <c r="E840" s="3"/>
      <c r="F840" s="30"/>
      <c r="G840" s="30"/>
      <c r="H840" s="30"/>
      <c r="I840" s="30"/>
      <c r="J840" s="29"/>
      <c r="K840" s="2"/>
      <c r="L840" s="2"/>
      <c r="M840" s="2"/>
      <c r="N840" s="2"/>
      <c r="O840" s="2"/>
      <c r="P840" s="2"/>
      <c r="Q840" s="2"/>
      <c r="R840" s="2"/>
      <c r="S840" s="2"/>
    </row>
    <row r="841" spans="1:19" x14ac:dyDescent="0.2">
      <c r="A841" s="3"/>
      <c r="B841" s="3"/>
      <c r="C841" s="3"/>
      <c r="D841" s="4"/>
      <c r="E841" s="3"/>
      <c r="F841" s="30"/>
      <c r="G841" s="30"/>
      <c r="H841" s="30"/>
      <c r="I841" s="30"/>
      <c r="J841" s="29"/>
      <c r="K841" s="2"/>
      <c r="L841" s="2"/>
      <c r="M841" s="2"/>
      <c r="N841" s="2"/>
      <c r="O841" s="2"/>
      <c r="P841" s="2"/>
      <c r="Q841" s="2"/>
      <c r="R841" s="2"/>
      <c r="S841" s="2"/>
    </row>
    <row r="842" spans="1:19" x14ac:dyDescent="0.2">
      <c r="A842" s="3"/>
      <c r="B842" s="3"/>
      <c r="C842" s="3"/>
      <c r="D842" s="4"/>
      <c r="E842" s="3"/>
      <c r="F842" s="30"/>
      <c r="G842" s="30"/>
      <c r="H842" s="30"/>
      <c r="I842" s="30"/>
      <c r="J842" s="29"/>
      <c r="K842" s="2"/>
      <c r="L842" s="2"/>
      <c r="M842" s="2"/>
      <c r="N842" s="2"/>
      <c r="O842" s="2"/>
      <c r="P842" s="2"/>
      <c r="Q842" s="2"/>
      <c r="R842" s="2"/>
      <c r="S842" s="2"/>
    </row>
    <row r="843" spans="1:19" x14ac:dyDescent="0.2">
      <c r="A843" s="3"/>
      <c r="B843" s="3"/>
      <c r="C843" s="3"/>
      <c r="D843" s="4"/>
      <c r="E843" s="3"/>
      <c r="F843" s="30"/>
      <c r="G843" s="30"/>
      <c r="H843" s="30"/>
      <c r="I843" s="30"/>
      <c r="J843" s="29"/>
      <c r="K843" s="2"/>
      <c r="L843" s="2"/>
      <c r="M843" s="2"/>
      <c r="N843" s="2"/>
      <c r="O843" s="2"/>
      <c r="P843" s="2"/>
      <c r="Q843" s="2"/>
      <c r="R843" s="2"/>
      <c r="S843" s="2"/>
    </row>
    <row r="844" spans="1:19" x14ac:dyDescent="0.2">
      <c r="A844" s="3"/>
      <c r="B844" s="3"/>
      <c r="C844" s="3"/>
      <c r="D844" s="4"/>
      <c r="E844" s="3"/>
      <c r="F844" s="30"/>
      <c r="G844" s="30"/>
      <c r="H844" s="30"/>
      <c r="I844" s="30"/>
      <c r="J844" s="29"/>
      <c r="K844" s="2"/>
      <c r="L844" s="2"/>
      <c r="M844" s="2"/>
      <c r="N844" s="2"/>
      <c r="O844" s="2"/>
      <c r="P844" s="2"/>
      <c r="Q844" s="2"/>
      <c r="R844" s="2"/>
      <c r="S844" s="2"/>
    </row>
    <row r="845" spans="1:19" x14ac:dyDescent="0.2">
      <c r="A845" s="3"/>
      <c r="B845" s="3"/>
      <c r="C845" s="3"/>
      <c r="D845" s="4"/>
      <c r="E845" s="3"/>
      <c r="F845" s="30"/>
      <c r="G845" s="30"/>
      <c r="H845" s="30"/>
      <c r="I845" s="30"/>
      <c r="J845" s="29"/>
      <c r="K845" s="2"/>
      <c r="L845" s="2"/>
      <c r="M845" s="2"/>
      <c r="N845" s="2"/>
      <c r="O845" s="2"/>
      <c r="P845" s="2"/>
      <c r="Q845" s="2"/>
      <c r="R845" s="2"/>
      <c r="S845" s="2"/>
    </row>
    <row r="846" spans="1:19" x14ac:dyDescent="0.2">
      <c r="A846" s="3"/>
      <c r="B846" s="3"/>
      <c r="C846" s="3"/>
      <c r="D846" s="4"/>
      <c r="E846" s="3"/>
      <c r="F846" s="30"/>
      <c r="G846" s="30"/>
      <c r="H846" s="30"/>
      <c r="I846" s="30"/>
      <c r="J846" s="29"/>
      <c r="K846" s="2"/>
      <c r="L846" s="2"/>
      <c r="M846" s="2"/>
      <c r="N846" s="2"/>
      <c r="O846" s="2"/>
      <c r="P846" s="2"/>
      <c r="Q846" s="2"/>
      <c r="R846" s="2"/>
      <c r="S846" s="2"/>
    </row>
    <row r="847" spans="1:19" x14ac:dyDescent="0.2">
      <c r="A847" s="3"/>
      <c r="B847" s="3"/>
      <c r="C847" s="3"/>
      <c r="D847" s="4"/>
      <c r="E847" s="3"/>
      <c r="F847" s="30"/>
      <c r="G847" s="30"/>
      <c r="H847" s="30"/>
      <c r="I847" s="30"/>
      <c r="J847" s="29"/>
      <c r="K847" s="2"/>
      <c r="L847" s="2"/>
      <c r="M847" s="2"/>
      <c r="N847" s="2"/>
      <c r="O847" s="2"/>
      <c r="P847" s="2"/>
      <c r="Q847" s="2"/>
      <c r="R847" s="2"/>
      <c r="S847" s="2"/>
    </row>
    <row r="848" spans="1:19" x14ac:dyDescent="0.2">
      <c r="A848" s="3"/>
      <c r="B848" s="3"/>
      <c r="C848" s="3"/>
      <c r="D848" s="4"/>
      <c r="E848" s="3"/>
      <c r="F848" s="30"/>
      <c r="G848" s="30"/>
      <c r="H848" s="30"/>
      <c r="I848" s="30"/>
      <c r="J848" s="29"/>
      <c r="K848" s="2"/>
      <c r="L848" s="2"/>
      <c r="M848" s="2"/>
      <c r="N848" s="2"/>
      <c r="O848" s="2"/>
      <c r="P848" s="2"/>
      <c r="Q848" s="2"/>
      <c r="R848" s="2"/>
      <c r="S848" s="2"/>
    </row>
    <row r="849" spans="1:19" x14ac:dyDescent="0.2">
      <c r="A849" s="3"/>
      <c r="B849" s="3"/>
      <c r="C849" s="3"/>
      <c r="D849" s="4"/>
      <c r="E849" s="3"/>
      <c r="F849" s="30"/>
      <c r="G849" s="30"/>
      <c r="H849" s="30"/>
      <c r="I849" s="30"/>
      <c r="J849" s="29"/>
      <c r="K849" s="2"/>
      <c r="L849" s="2"/>
      <c r="M849" s="2"/>
      <c r="N849" s="2"/>
      <c r="O849" s="2"/>
      <c r="P849" s="2"/>
      <c r="Q849" s="2"/>
      <c r="R849" s="2"/>
      <c r="S849" s="2"/>
    </row>
    <row r="850" spans="1:19" x14ac:dyDescent="0.2">
      <c r="A850" s="3"/>
      <c r="B850" s="3"/>
      <c r="C850" s="3"/>
      <c r="D850" s="4"/>
      <c r="E850" s="3"/>
      <c r="F850" s="30"/>
      <c r="G850" s="30"/>
      <c r="H850" s="30"/>
      <c r="I850" s="30"/>
      <c r="J850" s="29"/>
      <c r="K850" s="2"/>
      <c r="L850" s="2"/>
      <c r="M850" s="2"/>
      <c r="N850" s="2"/>
      <c r="O850" s="2"/>
      <c r="P850" s="2"/>
      <c r="Q850" s="2"/>
      <c r="R850" s="2"/>
      <c r="S850" s="2"/>
    </row>
    <row r="851" spans="1:19" x14ac:dyDescent="0.2">
      <c r="A851" s="3"/>
      <c r="B851" s="3"/>
      <c r="C851" s="3"/>
      <c r="D851" s="4"/>
      <c r="E851" s="3"/>
      <c r="F851" s="30"/>
      <c r="G851" s="30"/>
      <c r="H851" s="30"/>
      <c r="I851" s="30"/>
      <c r="J851" s="29"/>
      <c r="K851" s="2"/>
      <c r="L851" s="2"/>
      <c r="M851" s="2"/>
      <c r="N851" s="2"/>
      <c r="O851" s="2"/>
      <c r="P851" s="2"/>
      <c r="Q851" s="2"/>
      <c r="R851" s="2"/>
      <c r="S851" s="2"/>
    </row>
    <row r="852" spans="1:19" x14ac:dyDescent="0.2">
      <c r="A852" s="3"/>
      <c r="B852" s="3"/>
      <c r="C852" s="3"/>
      <c r="D852" s="4"/>
      <c r="E852" s="3"/>
      <c r="F852" s="30"/>
      <c r="G852" s="30"/>
      <c r="H852" s="30"/>
      <c r="I852" s="30"/>
      <c r="J852" s="29"/>
      <c r="K852" s="2"/>
      <c r="L852" s="2"/>
      <c r="M852" s="2"/>
      <c r="N852" s="2"/>
      <c r="O852" s="2"/>
      <c r="P852" s="2"/>
      <c r="Q852" s="2"/>
      <c r="R852" s="2"/>
      <c r="S852" s="2"/>
    </row>
    <row r="853" spans="1:19" x14ac:dyDescent="0.2">
      <c r="A853" s="3"/>
      <c r="B853" s="3"/>
      <c r="C853" s="3"/>
      <c r="D853" s="4"/>
      <c r="E853" s="3"/>
      <c r="F853" s="30"/>
      <c r="G853" s="30"/>
      <c r="H853" s="30"/>
      <c r="I853" s="30"/>
      <c r="J853" s="29"/>
      <c r="K853" s="2"/>
      <c r="L853" s="2"/>
      <c r="M853" s="2"/>
      <c r="N853" s="2"/>
      <c r="O853" s="2"/>
      <c r="P853" s="2"/>
      <c r="Q853" s="2"/>
      <c r="R853" s="2"/>
      <c r="S853" s="2"/>
    </row>
    <row r="854" spans="1:19" x14ac:dyDescent="0.2">
      <c r="A854" s="3"/>
      <c r="B854" s="3"/>
      <c r="C854" s="3"/>
      <c r="D854" s="4"/>
      <c r="E854" s="3"/>
      <c r="F854" s="30"/>
      <c r="G854" s="30"/>
      <c r="H854" s="30"/>
      <c r="I854" s="30"/>
      <c r="J854" s="29"/>
      <c r="K854" s="2"/>
      <c r="L854" s="2"/>
      <c r="M854" s="2"/>
      <c r="N854" s="2"/>
      <c r="O854" s="2"/>
      <c r="P854" s="2"/>
      <c r="Q854" s="2"/>
      <c r="R854" s="2"/>
      <c r="S854" s="2"/>
    </row>
    <row r="855" spans="1:19" x14ac:dyDescent="0.2">
      <c r="A855" s="3"/>
      <c r="B855" s="3"/>
      <c r="C855" s="3"/>
      <c r="D855" s="4"/>
      <c r="E855" s="3"/>
      <c r="F855" s="30"/>
      <c r="G855" s="30"/>
      <c r="H855" s="30"/>
      <c r="I855" s="30"/>
      <c r="J855" s="29"/>
      <c r="K855" s="2"/>
      <c r="L855" s="2"/>
      <c r="M855" s="2"/>
      <c r="N855" s="2"/>
      <c r="O855" s="2"/>
      <c r="P855" s="2"/>
      <c r="Q855" s="2"/>
      <c r="R855" s="2"/>
      <c r="S855" s="2"/>
    </row>
    <row r="856" spans="1:19" x14ac:dyDescent="0.2">
      <c r="A856" s="3"/>
      <c r="B856" s="3"/>
      <c r="C856" s="3"/>
      <c r="D856" s="4"/>
      <c r="E856" s="3"/>
      <c r="F856" s="30"/>
      <c r="G856" s="30"/>
      <c r="H856" s="30"/>
      <c r="I856" s="30"/>
      <c r="J856" s="29"/>
      <c r="K856" s="2"/>
      <c r="L856" s="2"/>
      <c r="M856" s="2"/>
      <c r="N856" s="2"/>
      <c r="O856" s="2"/>
      <c r="P856" s="2"/>
      <c r="Q856" s="2"/>
      <c r="R856" s="2"/>
      <c r="S856" s="2"/>
    </row>
    <row r="857" spans="1:19" x14ac:dyDescent="0.2">
      <c r="A857" s="3"/>
      <c r="B857" s="3"/>
      <c r="C857" s="3"/>
      <c r="D857" s="4"/>
      <c r="E857" s="3"/>
      <c r="F857" s="30"/>
      <c r="G857" s="30"/>
      <c r="H857" s="30"/>
      <c r="I857" s="30"/>
      <c r="J857" s="29"/>
      <c r="K857" s="2"/>
      <c r="L857" s="2"/>
      <c r="M857" s="2"/>
      <c r="N857" s="2"/>
      <c r="O857" s="2"/>
      <c r="P857" s="2"/>
      <c r="Q857" s="2"/>
      <c r="R857" s="2"/>
      <c r="S857" s="2"/>
    </row>
    <row r="858" spans="1:19" x14ac:dyDescent="0.2">
      <c r="A858" s="3"/>
      <c r="B858" s="3"/>
      <c r="C858" s="3"/>
      <c r="D858" s="4"/>
      <c r="E858" s="3"/>
      <c r="F858" s="30"/>
      <c r="G858" s="30"/>
      <c r="H858" s="30"/>
      <c r="I858" s="30"/>
      <c r="J858" s="29"/>
      <c r="K858" s="2"/>
      <c r="L858" s="2"/>
      <c r="M858" s="2"/>
      <c r="N858" s="2"/>
      <c r="O858" s="2"/>
      <c r="P858" s="2"/>
      <c r="Q858" s="2"/>
      <c r="R858" s="2"/>
      <c r="S858" s="2"/>
    </row>
    <row r="859" spans="1:19" x14ac:dyDescent="0.2">
      <c r="A859" s="3"/>
      <c r="B859" s="3"/>
      <c r="C859" s="3"/>
      <c r="D859" s="4"/>
      <c r="E859" s="3"/>
      <c r="F859" s="30"/>
      <c r="G859" s="30"/>
      <c r="H859" s="30"/>
      <c r="I859" s="30"/>
      <c r="J859" s="29"/>
      <c r="K859" s="2"/>
      <c r="L859" s="2"/>
      <c r="M859" s="2"/>
      <c r="N859" s="2"/>
      <c r="O859" s="2"/>
      <c r="P859" s="2"/>
      <c r="Q859" s="2"/>
      <c r="R859" s="2"/>
      <c r="S859" s="2"/>
    </row>
    <row r="860" spans="1:19" x14ac:dyDescent="0.2">
      <c r="A860" s="3"/>
      <c r="B860" s="3"/>
      <c r="C860" s="3"/>
      <c r="D860" s="4"/>
      <c r="E860" s="3"/>
      <c r="F860" s="30"/>
      <c r="G860" s="30"/>
      <c r="H860" s="30"/>
      <c r="I860" s="30"/>
      <c r="J860" s="29"/>
      <c r="K860" s="2"/>
      <c r="L860" s="2"/>
      <c r="M860" s="2"/>
      <c r="N860" s="2"/>
      <c r="O860" s="2"/>
      <c r="P860" s="2"/>
      <c r="Q860" s="2"/>
      <c r="R860" s="2"/>
      <c r="S860" s="2"/>
    </row>
    <row r="861" spans="1:19" x14ac:dyDescent="0.2">
      <c r="A861" s="3"/>
      <c r="B861" s="3"/>
      <c r="C861" s="3"/>
      <c r="D861" s="4"/>
      <c r="E861" s="3"/>
      <c r="F861" s="30"/>
      <c r="G861" s="30"/>
      <c r="H861" s="30"/>
      <c r="I861" s="30"/>
      <c r="J861" s="29"/>
      <c r="K861" s="2"/>
      <c r="L861" s="2"/>
      <c r="M861" s="2"/>
      <c r="N861" s="2"/>
      <c r="O861" s="2"/>
      <c r="P861" s="2"/>
      <c r="Q861" s="2"/>
      <c r="R861" s="2"/>
      <c r="S861" s="2"/>
    </row>
    <row r="862" spans="1:19" x14ac:dyDescent="0.2">
      <c r="A862" s="3"/>
      <c r="B862" s="3"/>
      <c r="C862" s="3"/>
      <c r="D862" s="4"/>
      <c r="E862" s="3"/>
      <c r="F862" s="30"/>
      <c r="G862" s="30"/>
      <c r="H862" s="30"/>
      <c r="I862" s="30"/>
      <c r="J862" s="29"/>
      <c r="K862" s="2"/>
      <c r="L862" s="2"/>
      <c r="M862" s="2"/>
      <c r="N862" s="2"/>
      <c r="O862" s="2"/>
      <c r="P862" s="2"/>
      <c r="Q862" s="2"/>
      <c r="R862" s="2"/>
      <c r="S862" s="2"/>
    </row>
    <row r="863" spans="1:19" x14ac:dyDescent="0.2">
      <c r="A863" s="3"/>
      <c r="B863" s="3"/>
      <c r="C863" s="3"/>
      <c r="D863" s="4"/>
      <c r="E863" s="3"/>
      <c r="F863" s="30"/>
      <c r="G863" s="30"/>
      <c r="H863" s="30"/>
      <c r="I863" s="30"/>
      <c r="J863" s="29"/>
      <c r="K863" s="2"/>
      <c r="L863" s="2"/>
      <c r="M863" s="2"/>
      <c r="N863" s="2"/>
      <c r="O863" s="2"/>
      <c r="P863" s="2"/>
      <c r="Q863" s="2"/>
      <c r="R863" s="2"/>
      <c r="S863" s="2"/>
    </row>
    <row r="864" spans="1:19" x14ac:dyDescent="0.2">
      <c r="A864" s="3"/>
      <c r="B864" s="3"/>
      <c r="C864" s="3"/>
      <c r="D864" s="4"/>
      <c r="E864" s="3"/>
      <c r="F864" s="30"/>
      <c r="G864" s="30"/>
      <c r="H864" s="30"/>
      <c r="I864" s="30"/>
      <c r="J864" s="29"/>
      <c r="K864" s="2"/>
      <c r="L864" s="2"/>
      <c r="M864" s="2"/>
      <c r="N864" s="2"/>
      <c r="O864" s="2"/>
      <c r="P864" s="2"/>
      <c r="Q864" s="2"/>
      <c r="R864" s="2"/>
      <c r="S864" s="2"/>
    </row>
    <row r="865" spans="1:19" x14ac:dyDescent="0.2">
      <c r="A865" s="3"/>
      <c r="B865" s="3"/>
      <c r="C865" s="3"/>
      <c r="D865" s="4"/>
      <c r="E865" s="3"/>
      <c r="F865" s="30"/>
      <c r="G865" s="30"/>
      <c r="H865" s="30"/>
      <c r="I865" s="30"/>
      <c r="J865" s="29"/>
      <c r="K865" s="2"/>
      <c r="L865" s="2"/>
      <c r="M865" s="2"/>
      <c r="N865" s="2"/>
      <c r="O865" s="2"/>
      <c r="P865" s="2"/>
      <c r="Q865" s="2"/>
      <c r="R865" s="2"/>
      <c r="S865" s="2"/>
    </row>
    <row r="866" spans="1:19" x14ac:dyDescent="0.2">
      <c r="A866" s="3"/>
      <c r="B866" s="3"/>
      <c r="C866" s="3"/>
      <c r="D866" s="4"/>
      <c r="E866" s="3"/>
      <c r="F866" s="30"/>
      <c r="G866" s="30"/>
      <c r="H866" s="30"/>
      <c r="I866" s="30"/>
      <c r="J866" s="29"/>
      <c r="K866" s="2"/>
      <c r="L866" s="2"/>
      <c r="M866" s="2"/>
      <c r="N866" s="2"/>
      <c r="O866" s="2"/>
      <c r="P866" s="2"/>
      <c r="Q866" s="2"/>
      <c r="R866" s="2"/>
      <c r="S866" s="2"/>
    </row>
    <row r="867" spans="1:19" x14ac:dyDescent="0.2">
      <c r="A867" s="3"/>
      <c r="B867" s="3"/>
      <c r="C867" s="3"/>
      <c r="D867" s="4"/>
      <c r="E867" s="3"/>
      <c r="F867" s="30"/>
      <c r="G867" s="30"/>
      <c r="H867" s="30"/>
      <c r="I867" s="30"/>
      <c r="J867" s="29"/>
      <c r="K867" s="2"/>
      <c r="L867" s="2"/>
      <c r="M867" s="2"/>
      <c r="N867" s="2"/>
      <c r="O867" s="2"/>
      <c r="P867" s="2"/>
      <c r="Q867" s="2"/>
      <c r="R867" s="2"/>
      <c r="S867" s="2"/>
    </row>
    <row r="868" spans="1:19" x14ac:dyDescent="0.2">
      <c r="A868" s="3"/>
      <c r="B868" s="3"/>
      <c r="C868" s="3"/>
      <c r="D868" s="4"/>
      <c r="E868" s="3"/>
      <c r="F868" s="30"/>
      <c r="G868" s="30"/>
      <c r="H868" s="30"/>
      <c r="I868" s="30"/>
      <c r="J868" s="29"/>
      <c r="K868" s="2"/>
      <c r="L868" s="2"/>
      <c r="M868" s="2"/>
      <c r="N868" s="2"/>
      <c r="O868" s="2"/>
      <c r="P868" s="2"/>
      <c r="Q868" s="2"/>
      <c r="R868" s="2"/>
      <c r="S868" s="2"/>
    </row>
    <row r="869" spans="1:19" x14ac:dyDescent="0.2">
      <c r="A869" s="3"/>
      <c r="B869" s="3"/>
      <c r="C869" s="3"/>
      <c r="D869" s="4"/>
      <c r="E869" s="3"/>
      <c r="F869" s="30"/>
      <c r="G869" s="30"/>
      <c r="H869" s="30"/>
      <c r="I869" s="30"/>
      <c r="J869" s="29"/>
      <c r="K869" s="2"/>
      <c r="L869" s="2"/>
      <c r="M869" s="2"/>
      <c r="N869" s="2"/>
      <c r="O869" s="2"/>
      <c r="P869" s="2"/>
      <c r="Q869" s="2"/>
      <c r="R869" s="2"/>
      <c r="S869" s="2"/>
    </row>
    <row r="870" spans="1:19" x14ac:dyDescent="0.2">
      <c r="A870" s="3"/>
      <c r="B870" s="3"/>
      <c r="C870" s="3"/>
      <c r="D870" s="4"/>
      <c r="E870" s="3"/>
      <c r="F870" s="30"/>
      <c r="G870" s="30"/>
      <c r="H870" s="30"/>
      <c r="I870" s="30"/>
      <c r="J870" s="29"/>
      <c r="K870" s="2"/>
      <c r="L870" s="2"/>
      <c r="M870" s="2"/>
      <c r="N870" s="2"/>
      <c r="O870" s="2"/>
      <c r="P870" s="2"/>
      <c r="Q870" s="2"/>
      <c r="R870" s="2"/>
      <c r="S870" s="2"/>
    </row>
    <row r="871" spans="1:19" x14ac:dyDescent="0.2">
      <c r="A871" s="3"/>
      <c r="B871" s="3"/>
      <c r="C871" s="3"/>
      <c r="D871" s="4"/>
      <c r="E871" s="3"/>
      <c r="F871" s="30"/>
      <c r="G871" s="30"/>
      <c r="H871" s="30"/>
      <c r="I871" s="30"/>
      <c r="J871" s="29"/>
      <c r="K871" s="2"/>
      <c r="L871" s="2"/>
      <c r="M871" s="2"/>
      <c r="N871" s="2"/>
      <c r="O871" s="2"/>
      <c r="P871" s="2"/>
      <c r="Q871" s="2"/>
      <c r="R871" s="2"/>
      <c r="S871" s="2"/>
    </row>
    <row r="872" spans="1:19" x14ac:dyDescent="0.2">
      <c r="A872" s="3"/>
      <c r="B872" s="3"/>
      <c r="C872" s="3"/>
      <c r="D872" s="4"/>
      <c r="E872" s="3"/>
      <c r="F872" s="30"/>
      <c r="G872" s="30"/>
      <c r="H872" s="30"/>
      <c r="I872" s="30"/>
      <c r="J872" s="29"/>
      <c r="K872" s="2"/>
      <c r="L872" s="2"/>
      <c r="M872" s="2"/>
      <c r="N872" s="2"/>
      <c r="O872" s="2"/>
      <c r="P872" s="2"/>
      <c r="Q872" s="2"/>
      <c r="R872" s="2"/>
      <c r="S872" s="2"/>
    </row>
    <row r="873" spans="1:19" x14ac:dyDescent="0.2">
      <c r="A873" s="3"/>
      <c r="B873" s="3"/>
      <c r="C873" s="3"/>
      <c r="D873" s="4"/>
      <c r="E873" s="3"/>
      <c r="F873" s="30"/>
      <c r="G873" s="30"/>
      <c r="H873" s="30"/>
      <c r="I873" s="30"/>
      <c r="J873" s="29"/>
      <c r="K873" s="2"/>
      <c r="L873" s="2"/>
      <c r="M873" s="2"/>
      <c r="N873" s="2"/>
      <c r="O873" s="2"/>
      <c r="P873" s="2"/>
      <c r="Q873" s="2"/>
      <c r="R873" s="2"/>
      <c r="S873" s="2"/>
    </row>
    <row r="874" spans="1:19" x14ac:dyDescent="0.2">
      <c r="A874" s="3"/>
      <c r="B874" s="3"/>
      <c r="C874" s="3"/>
      <c r="D874" s="4"/>
      <c r="E874" s="3"/>
      <c r="F874" s="30"/>
      <c r="G874" s="30"/>
      <c r="H874" s="30"/>
      <c r="I874" s="30"/>
      <c r="J874" s="29"/>
      <c r="K874" s="2"/>
      <c r="L874" s="2"/>
      <c r="M874" s="2"/>
      <c r="N874" s="2"/>
      <c r="O874" s="2"/>
      <c r="P874" s="2"/>
      <c r="Q874" s="2"/>
      <c r="R874" s="2"/>
      <c r="S874" s="2"/>
    </row>
    <row r="875" spans="1:19" x14ac:dyDescent="0.2">
      <c r="A875" s="3"/>
      <c r="B875" s="3"/>
      <c r="C875" s="3"/>
      <c r="D875" s="4"/>
      <c r="E875" s="3"/>
      <c r="F875" s="30"/>
      <c r="G875" s="30"/>
      <c r="H875" s="30"/>
      <c r="I875" s="30"/>
      <c r="J875" s="29"/>
      <c r="K875" s="2"/>
      <c r="L875" s="2"/>
      <c r="M875" s="2"/>
      <c r="N875" s="2"/>
      <c r="O875" s="2"/>
      <c r="P875" s="2"/>
      <c r="Q875" s="2"/>
      <c r="R875" s="2"/>
      <c r="S875" s="2"/>
    </row>
    <row r="876" spans="1:19" x14ac:dyDescent="0.2">
      <c r="A876" s="3"/>
      <c r="B876" s="3"/>
      <c r="C876" s="3"/>
      <c r="D876" s="4"/>
      <c r="E876" s="3"/>
      <c r="F876" s="30"/>
      <c r="G876" s="30"/>
      <c r="H876" s="30"/>
      <c r="I876" s="30"/>
      <c r="J876" s="29"/>
      <c r="K876" s="2"/>
      <c r="L876" s="2"/>
      <c r="M876" s="2"/>
      <c r="N876" s="2"/>
      <c r="O876" s="2"/>
      <c r="P876" s="2"/>
      <c r="Q876" s="2"/>
      <c r="R876" s="2"/>
      <c r="S876" s="2"/>
    </row>
    <row r="877" spans="1:19" x14ac:dyDescent="0.2">
      <c r="A877" s="3"/>
      <c r="B877" s="3"/>
      <c r="C877" s="3"/>
      <c r="D877" s="4"/>
      <c r="E877" s="3"/>
      <c r="F877" s="30"/>
      <c r="G877" s="30"/>
      <c r="H877" s="30"/>
      <c r="I877" s="30"/>
      <c r="J877" s="29"/>
      <c r="K877" s="2"/>
      <c r="L877" s="2"/>
      <c r="M877" s="2"/>
      <c r="N877" s="2"/>
      <c r="O877" s="2"/>
      <c r="P877" s="2"/>
      <c r="Q877" s="2"/>
      <c r="R877" s="2"/>
      <c r="S877" s="2"/>
    </row>
    <row r="878" spans="1:19" x14ac:dyDescent="0.2">
      <c r="A878" s="3"/>
      <c r="B878" s="3"/>
      <c r="C878" s="3"/>
      <c r="D878" s="4"/>
      <c r="E878" s="3"/>
      <c r="F878" s="30"/>
      <c r="G878" s="30"/>
      <c r="H878" s="30"/>
      <c r="I878" s="30"/>
      <c r="J878" s="29"/>
      <c r="K878" s="2"/>
      <c r="L878" s="2"/>
      <c r="M878" s="2"/>
      <c r="N878" s="2"/>
      <c r="O878" s="2"/>
      <c r="P878" s="2"/>
      <c r="Q878" s="2"/>
      <c r="R878" s="2"/>
      <c r="S878" s="2"/>
    </row>
    <row r="879" spans="1:19" x14ac:dyDescent="0.2">
      <c r="A879" s="3"/>
      <c r="B879" s="3"/>
      <c r="C879" s="3"/>
      <c r="D879" s="4"/>
      <c r="E879" s="3"/>
      <c r="F879" s="30"/>
      <c r="G879" s="30"/>
      <c r="H879" s="30"/>
      <c r="I879" s="30"/>
      <c r="J879" s="29"/>
      <c r="K879" s="2"/>
      <c r="L879" s="2"/>
      <c r="M879" s="2"/>
      <c r="N879" s="2"/>
      <c r="O879" s="2"/>
      <c r="P879" s="2"/>
      <c r="Q879" s="2"/>
      <c r="R879" s="2"/>
      <c r="S879" s="2"/>
    </row>
    <row r="880" spans="1:19" x14ac:dyDescent="0.2">
      <c r="A880" s="3"/>
      <c r="B880" s="3"/>
      <c r="C880" s="3"/>
      <c r="D880" s="4"/>
      <c r="E880" s="3"/>
      <c r="F880" s="30"/>
      <c r="G880" s="30"/>
      <c r="H880" s="30"/>
      <c r="I880" s="30"/>
      <c r="J880" s="29"/>
      <c r="K880" s="2"/>
      <c r="L880" s="2"/>
      <c r="M880" s="2"/>
      <c r="N880" s="2"/>
      <c r="O880" s="2"/>
      <c r="P880" s="2"/>
      <c r="Q880" s="2"/>
      <c r="R880" s="2"/>
      <c r="S880" s="2"/>
    </row>
    <row r="881" spans="1:19" x14ac:dyDescent="0.2">
      <c r="A881" s="3"/>
      <c r="B881" s="3"/>
      <c r="C881" s="3"/>
      <c r="D881" s="4"/>
      <c r="E881" s="3"/>
      <c r="F881" s="30"/>
      <c r="G881" s="30"/>
      <c r="H881" s="30"/>
      <c r="I881" s="30"/>
      <c r="J881" s="29"/>
      <c r="K881" s="2"/>
      <c r="L881" s="2"/>
      <c r="M881" s="2"/>
      <c r="N881" s="2"/>
      <c r="O881" s="2"/>
      <c r="P881" s="2"/>
      <c r="Q881" s="2"/>
      <c r="R881" s="2"/>
      <c r="S881" s="2"/>
    </row>
    <row r="882" spans="1:19" x14ac:dyDescent="0.2">
      <c r="A882" s="3"/>
      <c r="B882" s="3"/>
      <c r="C882" s="3"/>
      <c r="D882" s="4"/>
      <c r="E882" s="3"/>
      <c r="F882" s="30"/>
      <c r="G882" s="30"/>
      <c r="H882" s="30"/>
      <c r="I882" s="30"/>
      <c r="J882" s="29"/>
      <c r="K882" s="2"/>
      <c r="L882" s="2"/>
      <c r="M882" s="2"/>
      <c r="N882" s="2"/>
      <c r="O882" s="2"/>
      <c r="P882" s="2"/>
      <c r="Q882" s="2"/>
      <c r="R882" s="2"/>
      <c r="S882" s="2"/>
    </row>
    <row r="883" spans="1:19" x14ac:dyDescent="0.2">
      <c r="A883" s="3"/>
      <c r="B883" s="3"/>
      <c r="C883" s="3"/>
      <c r="D883" s="4"/>
      <c r="E883" s="3"/>
      <c r="F883" s="30"/>
      <c r="G883" s="30"/>
      <c r="H883" s="30"/>
      <c r="I883" s="30"/>
      <c r="J883" s="29"/>
      <c r="K883" s="2"/>
      <c r="L883" s="2"/>
      <c r="M883" s="2"/>
      <c r="N883" s="2"/>
      <c r="O883" s="2"/>
      <c r="P883" s="2"/>
      <c r="Q883" s="2"/>
      <c r="R883" s="2"/>
      <c r="S883" s="2"/>
    </row>
    <row r="884" spans="1:19" x14ac:dyDescent="0.2">
      <c r="A884" s="3"/>
      <c r="B884" s="3"/>
      <c r="C884" s="3"/>
      <c r="D884" s="4"/>
      <c r="E884" s="3"/>
      <c r="F884" s="30"/>
      <c r="G884" s="30"/>
      <c r="H884" s="30"/>
      <c r="I884" s="30"/>
      <c r="J884" s="29"/>
      <c r="K884" s="2"/>
      <c r="L884" s="2"/>
      <c r="M884" s="2"/>
      <c r="N884" s="2"/>
      <c r="O884" s="2"/>
      <c r="P884" s="2"/>
      <c r="Q884" s="2"/>
      <c r="R884" s="2"/>
      <c r="S884" s="2"/>
    </row>
    <row r="885" spans="1:19" x14ac:dyDescent="0.2">
      <c r="A885" s="3"/>
      <c r="B885" s="3"/>
      <c r="C885" s="3"/>
      <c r="D885" s="4"/>
      <c r="E885" s="3"/>
      <c r="F885" s="30"/>
      <c r="G885" s="30"/>
      <c r="H885" s="30"/>
      <c r="I885" s="30"/>
      <c r="J885" s="29"/>
      <c r="K885" s="2"/>
      <c r="L885" s="2"/>
      <c r="M885" s="2"/>
      <c r="N885" s="2"/>
      <c r="O885" s="2"/>
      <c r="P885" s="2"/>
      <c r="Q885" s="2"/>
      <c r="R885" s="2"/>
      <c r="S885" s="2"/>
    </row>
    <row r="886" spans="1:19" x14ac:dyDescent="0.2">
      <c r="A886" s="3"/>
      <c r="B886" s="3"/>
      <c r="C886" s="3"/>
      <c r="D886" s="4"/>
      <c r="E886" s="3"/>
      <c r="F886" s="30"/>
      <c r="G886" s="30"/>
      <c r="H886" s="30"/>
      <c r="I886" s="30"/>
      <c r="J886" s="29"/>
      <c r="K886" s="2"/>
      <c r="L886" s="2"/>
      <c r="M886" s="2"/>
      <c r="N886" s="2"/>
      <c r="O886" s="2"/>
      <c r="P886" s="2"/>
      <c r="Q886" s="2"/>
      <c r="R886" s="2"/>
      <c r="S886" s="2"/>
    </row>
    <row r="887" spans="1:19" x14ac:dyDescent="0.2">
      <c r="A887" s="3"/>
      <c r="B887" s="3"/>
      <c r="C887" s="3"/>
      <c r="D887" s="4"/>
      <c r="E887" s="3"/>
      <c r="F887" s="30"/>
      <c r="G887" s="30"/>
      <c r="H887" s="30"/>
      <c r="I887" s="30"/>
      <c r="J887" s="29"/>
      <c r="K887" s="2"/>
      <c r="L887" s="2"/>
      <c r="M887" s="2"/>
      <c r="N887" s="2"/>
      <c r="O887" s="2"/>
      <c r="P887" s="2"/>
      <c r="Q887" s="2"/>
      <c r="R887" s="2"/>
      <c r="S887" s="2"/>
    </row>
    <row r="888" spans="1:19" x14ac:dyDescent="0.2">
      <c r="A888" s="3"/>
      <c r="B888" s="3"/>
      <c r="C888" s="3"/>
      <c r="D888" s="4"/>
      <c r="E888" s="3"/>
      <c r="F888" s="30"/>
      <c r="G888" s="30"/>
      <c r="H888" s="30"/>
      <c r="I888" s="30"/>
      <c r="J888" s="29"/>
      <c r="K888" s="2"/>
      <c r="L888" s="2"/>
      <c r="M888" s="2"/>
      <c r="N888" s="2"/>
      <c r="O888" s="2"/>
      <c r="P888" s="2"/>
      <c r="Q888" s="2"/>
      <c r="R888" s="2"/>
      <c r="S888" s="2"/>
    </row>
    <row r="889" spans="1:19" x14ac:dyDescent="0.2">
      <c r="A889" s="3"/>
      <c r="B889" s="3"/>
      <c r="C889" s="3"/>
      <c r="D889" s="4"/>
      <c r="E889" s="3"/>
      <c r="F889" s="30"/>
      <c r="G889" s="30"/>
      <c r="H889" s="30"/>
      <c r="I889" s="30"/>
      <c r="J889" s="29"/>
      <c r="K889" s="2"/>
      <c r="L889" s="2"/>
      <c r="M889" s="2"/>
      <c r="N889" s="2"/>
      <c r="O889" s="2"/>
      <c r="P889" s="2"/>
      <c r="Q889" s="2"/>
      <c r="R889" s="2"/>
      <c r="S889" s="2"/>
    </row>
    <row r="890" spans="1:19" x14ac:dyDescent="0.2">
      <c r="A890" s="3"/>
      <c r="B890" s="3"/>
      <c r="C890" s="3"/>
      <c r="D890" s="4"/>
      <c r="E890" s="3"/>
      <c r="F890" s="30"/>
      <c r="G890" s="30"/>
      <c r="H890" s="30"/>
      <c r="I890" s="30"/>
      <c r="J890" s="29"/>
      <c r="K890" s="2"/>
      <c r="L890" s="2"/>
      <c r="M890" s="2"/>
      <c r="N890" s="2"/>
      <c r="O890" s="2"/>
      <c r="P890" s="2"/>
      <c r="Q890" s="2"/>
      <c r="R890" s="2"/>
      <c r="S890" s="2"/>
    </row>
    <row r="891" spans="1:19" x14ac:dyDescent="0.2">
      <c r="A891" s="3"/>
      <c r="B891" s="3"/>
      <c r="C891" s="3"/>
      <c r="D891" s="4"/>
      <c r="E891" s="3"/>
      <c r="F891" s="30"/>
      <c r="G891" s="30"/>
      <c r="H891" s="30"/>
      <c r="I891" s="30"/>
      <c r="J891" s="29"/>
      <c r="K891" s="2"/>
      <c r="L891" s="2"/>
      <c r="M891" s="2"/>
      <c r="N891" s="2"/>
      <c r="O891" s="2"/>
      <c r="P891" s="2"/>
      <c r="Q891" s="2"/>
      <c r="R891" s="2"/>
      <c r="S891" s="2"/>
    </row>
    <row r="892" spans="1:19" x14ac:dyDescent="0.2">
      <c r="A892" s="3"/>
      <c r="B892" s="3"/>
      <c r="C892" s="3"/>
      <c r="D892" s="4"/>
      <c r="E892" s="3"/>
      <c r="F892" s="30"/>
      <c r="G892" s="30"/>
      <c r="H892" s="30"/>
      <c r="I892" s="30"/>
      <c r="J892" s="29"/>
      <c r="K892" s="2"/>
      <c r="L892" s="2"/>
      <c r="M892" s="2"/>
      <c r="N892" s="2"/>
      <c r="O892" s="2"/>
      <c r="P892" s="2"/>
      <c r="Q892" s="2"/>
      <c r="R892" s="2"/>
      <c r="S892" s="2"/>
    </row>
    <row r="893" spans="1:19" x14ac:dyDescent="0.2">
      <c r="A893" s="3"/>
      <c r="B893" s="3"/>
      <c r="C893" s="3"/>
      <c r="D893" s="4"/>
      <c r="E893" s="3"/>
      <c r="F893" s="30"/>
      <c r="G893" s="30"/>
      <c r="H893" s="30"/>
      <c r="I893" s="30"/>
      <c r="J893" s="29"/>
      <c r="K893" s="2"/>
      <c r="L893" s="2"/>
      <c r="M893" s="2"/>
      <c r="N893" s="2"/>
      <c r="O893" s="2"/>
      <c r="P893" s="2"/>
      <c r="Q893" s="2"/>
      <c r="R893" s="2"/>
      <c r="S893" s="2"/>
    </row>
    <row r="894" spans="1:19" x14ac:dyDescent="0.2">
      <c r="A894" s="3"/>
      <c r="B894" s="3"/>
      <c r="C894" s="3"/>
      <c r="D894" s="4"/>
      <c r="E894" s="3"/>
      <c r="F894" s="30"/>
      <c r="G894" s="30"/>
      <c r="H894" s="30"/>
      <c r="I894" s="30"/>
      <c r="J894" s="29"/>
      <c r="K894" s="2"/>
      <c r="L894" s="2"/>
      <c r="M894" s="2"/>
      <c r="N894" s="2"/>
      <c r="O894" s="2"/>
      <c r="P894" s="2"/>
      <c r="Q894" s="2"/>
      <c r="R894" s="2"/>
      <c r="S894" s="2"/>
    </row>
    <row r="895" spans="1:19" x14ac:dyDescent="0.2">
      <c r="A895" s="3"/>
      <c r="B895" s="3"/>
      <c r="C895" s="3"/>
      <c r="D895" s="4"/>
      <c r="E895" s="3"/>
      <c r="F895" s="30"/>
      <c r="G895" s="30"/>
      <c r="H895" s="30"/>
      <c r="I895" s="30"/>
      <c r="J895" s="29"/>
      <c r="K895" s="2"/>
      <c r="L895" s="2"/>
      <c r="M895" s="2"/>
      <c r="N895" s="2"/>
      <c r="O895" s="2"/>
      <c r="P895" s="2"/>
      <c r="Q895" s="2"/>
      <c r="R895" s="2"/>
      <c r="S895" s="2"/>
    </row>
    <row r="896" spans="1:19" x14ac:dyDescent="0.2">
      <c r="A896" s="3"/>
      <c r="B896" s="3"/>
      <c r="C896" s="3"/>
      <c r="D896" s="4"/>
      <c r="E896" s="3"/>
      <c r="F896" s="30"/>
      <c r="G896" s="30"/>
      <c r="H896" s="30"/>
      <c r="I896" s="30"/>
      <c r="J896" s="29"/>
      <c r="K896" s="2"/>
      <c r="L896" s="2"/>
      <c r="M896" s="2"/>
      <c r="N896" s="2"/>
      <c r="O896" s="2"/>
      <c r="P896" s="2"/>
      <c r="Q896" s="2"/>
      <c r="R896" s="2"/>
      <c r="S896" s="2"/>
    </row>
    <row r="897" spans="1:19" x14ac:dyDescent="0.2">
      <c r="A897" s="3"/>
      <c r="B897" s="3"/>
      <c r="C897" s="3"/>
      <c r="D897" s="4"/>
      <c r="E897" s="3"/>
      <c r="F897" s="30"/>
      <c r="G897" s="30"/>
      <c r="H897" s="30"/>
      <c r="I897" s="30"/>
      <c r="J897" s="29"/>
      <c r="K897" s="2"/>
      <c r="L897" s="2"/>
      <c r="M897" s="2"/>
      <c r="N897" s="2"/>
      <c r="O897" s="2"/>
      <c r="P897" s="2"/>
      <c r="Q897" s="2"/>
      <c r="R897" s="2"/>
      <c r="S897" s="2"/>
    </row>
    <row r="898" spans="1:19" x14ac:dyDescent="0.2">
      <c r="A898" s="3"/>
      <c r="B898" s="3"/>
      <c r="C898" s="3"/>
      <c r="D898" s="4"/>
      <c r="E898" s="3"/>
      <c r="F898" s="30"/>
      <c r="G898" s="30"/>
      <c r="H898" s="30"/>
      <c r="I898" s="30"/>
      <c r="J898" s="29"/>
      <c r="K898" s="2"/>
      <c r="L898" s="2"/>
      <c r="M898" s="2"/>
      <c r="N898" s="2"/>
      <c r="O898" s="2"/>
      <c r="P898" s="2"/>
      <c r="Q898" s="2"/>
      <c r="R898" s="2"/>
      <c r="S898" s="2"/>
    </row>
    <row r="899" spans="1:19" x14ac:dyDescent="0.2">
      <c r="A899" s="3"/>
      <c r="B899" s="3"/>
      <c r="C899" s="3"/>
      <c r="D899" s="4"/>
      <c r="E899" s="3"/>
      <c r="F899" s="30"/>
      <c r="G899" s="30"/>
      <c r="H899" s="30"/>
      <c r="I899" s="30"/>
      <c r="J899" s="29"/>
      <c r="K899" s="2"/>
      <c r="L899" s="2"/>
      <c r="M899" s="2"/>
      <c r="N899" s="2"/>
      <c r="O899" s="2"/>
      <c r="P899" s="2"/>
      <c r="Q899" s="2"/>
      <c r="R899" s="2"/>
      <c r="S899" s="2"/>
    </row>
    <row r="900" spans="1:19" x14ac:dyDescent="0.2">
      <c r="A900" s="3"/>
      <c r="B900" s="3"/>
      <c r="C900" s="3"/>
      <c r="D900" s="4"/>
      <c r="E900" s="3"/>
      <c r="F900" s="30"/>
      <c r="G900" s="30"/>
      <c r="H900" s="30"/>
      <c r="I900" s="30"/>
      <c r="J900" s="29"/>
      <c r="K900" s="2"/>
      <c r="L900" s="2"/>
      <c r="M900" s="2"/>
      <c r="N900" s="2"/>
      <c r="O900" s="2"/>
      <c r="P900" s="2"/>
      <c r="Q900" s="2"/>
      <c r="R900" s="2"/>
      <c r="S900" s="2"/>
    </row>
    <row r="901" spans="1:19" x14ac:dyDescent="0.2">
      <c r="A901" s="3"/>
      <c r="B901" s="3"/>
      <c r="C901" s="3"/>
      <c r="D901" s="4"/>
      <c r="E901" s="3"/>
      <c r="F901" s="30"/>
      <c r="G901" s="30"/>
      <c r="H901" s="30"/>
      <c r="I901" s="30"/>
      <c r="J901" s="29"/>
      <c r="K901" s="2"/>
      <c r="L901" s="2"/>
      <c r="M901" s="2"/>
      <c r="N901" s="2"/>
      <c r="O901" s="2"/>
      <c r="P901" s="2"/>
      <c r="Q901" s="2"/>
      <c r="R901" s="2"/>
      <c r="S901" s="2"/>
    </row>
    <row r="902" spans="1:19" x14ac:dyDescent="0.2">
      <c r="A902" s="3"/>
      <c r="B902" s="3"/>
      <c r="C902" s="3"/>
      <c r="D902" s="4"/>
      <c r="E902" s="3"/>
      <c r="F902" s="30"/>
      <c r="G902" s="30"/>
      <c r="H902" s="30"/>
      <c r="I902" s="30"/>
      <c r="J902" s="29"/>
      <c r="K902" s="2"/>
      <c r="L902" s="2"/>
      <c r="M902" s="2"/>
      <c r="N902" s="2"/>
      <c r="O902" s="2"/>
      <c r="P902" s="2"/>
      <c r="Q902" s="2"/>
      <c r="R902" s="2"/>
      <c r="S902" s="2"/>
    </row>
    <row r="903" spans="1:19" x14ac:dyDescent="0.2">
      <c r="A903" s="3"/>
      <c r="B903" s="3"/>
      <c r="C903" s="3"/>
      <c r="D903" s="4"/>
      <c r="E903" s="3"/>
      <c r="F903" s="30"/>
      <c r="G903" s="30"/>
      <c r="H903" s="30"/>
      <c r="I903" s="30"/>
      <c r="J903" s="29"/>
      <c r="K903" s="2"/>
      <c r="L903" s="2"/>
      <c r="M903" s="2"/>
      <c r="N903" s="2"/>
      <c r="O903" s="2"/>
      <c r="P903" s="2"/>
      <c r="Q903" s="2"/>
      <c r="R903" s="2"/>
      <c r="S903" s="2"/>
    </row>
    <row r="904" spans="1:19" x14ac:dyDescent="0.2">
      <c r="A904" s="3"/>
      <c r="B904" s="3"/>
      <c r="C904" s="3"/>
      <c r="D904" s="4"/>
      <c r="E904" s="3"/>
      <c r="F904" s="30"/>
      <c r="G904" s="30"/>
      <c r="H904" s="30"/>
      <c r="I904" s="30"/>
      <c r="J904" s="29"/>
      <c r="K904" s="2"/>
      <c r="L904" s="2"/>
      <c r="M904" s="2"/>
      <c r="N904" s="2"/>
      <c r="O904" s="2"/>
      <c r="P904" s="2"/>
      <c r="Q904" s="2"/>
      <c r="R904" s="2"/>
      <c r="S904" s="2"/>
    </row>
    <row r="905" spans="1:19" x14ac:dyDescent="0.2">
      <c r="A905" s="3"/>
      <c r="B905" s="3"/>
      <c r="C905" s="3"/>
      <c r="D905" s="4"/>
      <c r="E905" s="3"/>
      <c r="F905" s="30"/>
      <c r="G905" s="30"/>
      <c r="H905" s="30"/>
      <c r="I905" s="30"/>
      <c r="J905" s="29"/>
      <c r="K905" s="2"/>
      <c r="L905" s="2"/>
      <c r="M905" s="2"/>
      <c r="N905" s="2"/>
      <c r="O905" s="2"/>
      <c r="P905" s="2"/>
      <c r="Q905" s="2"/>
      <c r="R905" s="2"/>
      <c r="S905" s="2"/>
    </row>
    <row r="906" spans="1:19" x14ac:dyDescent="0.2">
      <c r="A906" s="3"/>
      <c r="B906" s="3"/>
      <c r="C906" s="3"/>
      <c r="D906" s="4"/>
      <c r="E906" s="3"/>
      <c r="F906" s="30"/>
      <c r="G906" s="30"/>
      <c r="H906" s="30"/>
      <c r="I906" s="30"/>
      <c r="J906" s="29"/>
      <c r="K906" s="2"/>
      <c r="L906" s="2"/>
      <c r="M906" s="2"/>
      <c r="N906" s="2"/>
      <c r="O906" s="2"/>
      <c r="P906" s="2"/>
      <c r="Q906" s="2"/>
      <c r="R906" s="2"/>
      <c r="S906" s="2"/>
    </row>
    <row r="907" spans="1:19" x14ac:dyDescent="0.2">
      <c r="A907" s="3"/>
      <c r="B907" s="3"/>
      <c r="C907" s="3"/>
      <c r="D907" s="4"/>
      <c r="E907" s="3"/>
      <c r="F907" s="30"/>
      <c r="G907" s="30"/>
      <c r="H907" s="30"/>
      <c r="I907" s="30"/>
      <c r="J907" s="29"/>
      <c r="K907" s="2"/>
      <c r="L907" s="2"/>
      <c r="M907" s="2"/>
      <c r="N907" s="2"/>
      <c r="O907" s="2"/>
      <c r="P907" s="2"/>
      <c r="Q907" s="2"/>
      <c r="R907" s="2"/>
      <c r="S907" s="2"/>
    </row>
    <row r="908" spans="1:19" x14ac:dyDescent="0.2">
      <c r="A908" s="3"/>
      <c r="B908" s="3"/>
      <c r="C908" s="3"/>
      <c r="D908" s="4"/>
      <c r="E908" s="3"/>
      <c r="F908" s="30"/>
      <c r="G908" s="30"/>
      <c r="H908" s="30"/>
      <c r="I908" s="30"/>
      <c r="J908" s="29"/>
      <c r="K908" s="2"/>
      <c r="L908" s="2"/>
      <c r="M908" s="2"/>
      <c r="N908" s="2"/>
      <c r="O908" s="2"/>
      <c r="P908" s="2"/>
      <c r="Q908" s="2"/>
      <c r="R908" s="2"/>
      <c r="S908" s="2"/>
    </row>
    <row r="909" spans="1:19" x14ac:dyDescent="0.2">
      <c r="A909" s="3"/>
      <c r="B909" s="3"/>
      <c r="C909" s="3"/>
      <c r="D909" s="4"/>
      <c r="E909" s="3"/>
      <c r="F909" s="30"/>
      <c r="G909" s="30"/>
      <c r="H909" s="30"/>
      <c r="I909" s="30"/>
      <c r="J909" s="29"/>
      <c r="K909" s="2"/>
      <c r="L909" s="2"/>
      <c r="M909" s="2"/>
      <c r="N909" s="2"/>
      <c r="O909" s="2"/>
      <c r="P909" s="2"/>
      <c r="Q909" s="2"/>
      <c r="R909" s="2"/>
      <c r="S909" s="2"/>
    </row>
    <row r="910" spans="1:19" x14ac:dyDescent="0.2">
      <c r="A910" s="3"/>
      <c r="B910" s="3"/>
      <c r="C910" s="3"/>
      <c r="D910" s="4"/>
      <c r="E910" s="3"/>
      <c r="F910" s="30"/>
      <c r="G910" s="30"/>
      <c r="H910" s="30"/>
      <c r="I910" s="30"/>
      <c r="J910" s="29"/>
      <c r="K910" s="2"/>
      <c r="L910" s="2"/>
      <c r="M910" s="2"/>
      <c r="N910" s="2"/>
      <c r="O910" s="2"/>
      <c r="P910" s="2"/>
      <c r="Q910" s="2"/>
      <c r="R910" s="2"/>
      <c r="S910" s="2"/>
    </row>
    <row r="911" spans="1:19" x14ac:dyDescent="0.2">
      <c r="A911" s="3"/>
      <c r="B911" s="3"/>
      <c r="C911" s="3"/>
      <c r="D911" s="4"/>
      <c r="E911" s="3"/>
      <c r="F911" s="30"/>
      <c r="G911" s="30"/>
      <c r="H911" s="30"/>
      <c r="I911" s="30"/>
      <c r="J911" s="29"/>
      <c r="K911" s="2"/>
      <c r="L911" s="2"/>
      <c r="M911" s="2"/>
      <c r="N911" s="2"/>
      <c r="O911" s="2"/>
      <c r="P911" s="2"/>
      <c r="Q911" s="2"/>
      <c r="R911" s="2"/>
      <c r="S911" s="2"/>
    </row>
    <row r="912" spans="1:19" x14ac:dyDescent="0.2">
      <c r="A912" s="3"/>
      <c r="B912" s="3"/>
      <c r="C912" s="3"/>
      <c r="D912" s="4"/>
      <c r="E912" s="3"/>
      <c r="F912" s="30"/>
      <c r="G912" s="30"/>
      <c r="H912" s="30"/>
      <c r="I912" s="30"/>
      <c r="J912" s="29"/>
      <c r="K912" s="2"/>
      <c r="L912" s="2"/>
      <c r="M912" s="2"/>
      <c r="N912" s="2"/>
      <c r="O912" s="2"/>
      <c r="P912" s="2"/>
      <c r="Q912" s="2"/>
      <c r="R912" s="2"/>
      <c r="S912" s="2"/>
    </row>
    <row r="913" spans="1:19" x14ac:dyDescent="0.2">
      <c r="A913" s="3"/>
      <c r="B913" s="3"/>
      <c r="C913" s="3"/>
      <c r="D913" s="4"/>
      <c r="E913" s="3"/>
      <c r="F913" s="30"/>
      <c r="G913" s="30"/>
      <c r="H913" s="30"/>
      <c r="I913" s="30"/>
      <c r="J913" s="29"/>
      <c r="K913" s="2"/>
      <c r="L913" s="2"/>
      <c r="M913" s="2"/>
      <c r="N913" s="2"/>
      <c r="O913" s="2"/>
      <c r="P913" s="2"/>
      <c r="Q913" s="2"/>
      <c r="R913" s="2"/>
      <c r="S913" s="2"/>
    </row>
    <row r="914" spans="1:19" x14ac:dyDescent="0.2">
      <c r="A914" s="3"/>
      <c r="B914" s="3"/>
      <c r="C914" s="3"/>
      <c r="D914" s="4"/>
      <c r="E914" s="3"/>
      <c r="F914" s="30"/>
      <c r="G914" s="30"/>
      <c r="H914" s="30"/>
      <c r="I914" s="30"/>
      <c r="J914" s="29"/>
      <c r="K914" s="2"/>
      <c r="L914" s="2"/>
      <c r="M914" s="2"/>
      <c r="N914" s="2"/>
      <c r="O914" s="2"/>
      <c r="P914" s="2"/>
      <c r="Q914" s="2"/>
      <c r="R914" s="2"/>
      <c r="S914" s="2"/>
    </row>
    <row r="915" spans="1:19" x14ac:dyDescent="0.2">
      <c r="A915" s="3"/>
      <c r="B915" s="3"/>
      <c r="C915" s="3"/>
      <c r="D915" s="4"/>
      <c r="E915" s="3"/>
      <c r="F915" s="30"/>
      <c r="G915" s="30"/>
      <c r="H915" s="30"/>
      <c r="I915" s="30"/>
      <c r="J915" s="29"/>
      <c r="K915" s="2"/>
      <c r="L915" s="2"/>
      <c r="M915" s="2"/>
      <c r="N915" s="2"/>
      <c r="O915" s="2"/>
      <c r="P915" s="2"/>
      <c r="Q915" s="2"/>
      <c r="R915" s="2"/>
      <c r="S915" s="2"/>
    </row>
    <row r="916" spans="1:19" x14ac:dyDescent="0.2">
      <c r="A916" s="3"/>
      <c r="B916" s="3"/>
      <c r="C916" s="3"/>
      <c r="D916" s="4"/>
      <c r="E916" s="3"/>
      <c r="F916" s="30"/>
      <c r="G916" s="30"/>
      <c r="H916" s="30"/>
      <c r="I916" s="30"/>
      <c r="J916" s="29"/>
      <c r="K916" s="2"/>
      <c r="L916" s="2"/>
      <c r="M916" s="2"/>
      <c r="N916" s="2"/>
      <c r="O916" s="2"/>
      <c r="P916" s="2"/>
      <c r="Q916" s="2"/>
      <c r="R916" s="2"/>
      <c r="S916" s="2"/>
    </row>
    <row r="917" spans="1:19" x14ac:dyDescent="0.2">
      <c r="A917" s="3"/>
      <c r="B917" s="3"/>
      <c r="C917" s="3"/>
      <c r="D917" s="4"/>
      <c r="E917" s="3"/>
      <c r="F917" s="30"/>
      <c r="G917" s="30"/>
      <c r="H917" s="30"/>
      <c r="I917" s="30"/>
      <c r="J917" s="29"/>
      <c r="K917" s="2"/>
      <c r="L917" s="2"/>
      <c r="M917" s="2"/>
      <c r="N917" s="2"/>
      <c r="O917" s="2"/>
      <c r="P917" s="2"/>
      <c r="Q917" s="2"/>
      <c r="R917" s="2"/>
      <c r="S917" s="2"/>
    </row>
    <row r="918" spans="1:19" x14ac:dyDescent="0.2">
      <c r="A918" s="3"/>
      <c r="B918" s="3"/>
      <c r="C918" s="3"/>
      <c r="D918" s="4"/>
      <c r="E918" s="3"/>
      <c r="F918" s="30"/>
      <c r="G918" s="30"/>
      <c r="H918" s="30"/>
      <c r="I918" s="30"/>
      <c r="J918" s="29"/>
      <c r="K918" s="2"/>
      <c r="L918" s="2"/>
      <c r="M918" s="2"/>
      <c r="N918" s="2"/>
      <c r="O918" s="2"/>
      <c r="P918" s="2"/>
      <c r="Q918" s="2"/>
      <c r="R918" s="2"/>
      <c r="S918" s="2"/>
    </row>
    <row r="919" spans="1:19" x14ac:dyDescent="0.2">
      <c r="A919" s="3"/>
      <c r="B919" s="3"/>
      <c r="C919" s="3"/>
      <c r="D919" s="4"/>
      <c r="E919" s="3"/>
      <c r="F919" s="30"/>
      <c r="G919" s="30"/>
      <c r="H919" s="30"/>
      <c r="I919" s="30"/>
      <c r="J919" s="29"/>
      <c r="K919" s="2"/>
      <c r="L919" s="2"/>
      <c r="M919" s="2"/>
      <c r="N919" s="2"/>
      <c r="O919" s="2"/>
      <c r="P919" s="2"/>
      <c r="Q919" s="2"/>
      <c r="R919" s="2"/>
      <c r="S919" s="2"/>
    </row>
    <row r="920" spans="1:19" x14ac:dyDescent="0.2">
      <c r="A920" s="3"/>
      <c r="B920" s="3"/>
      <c r="C920" s="3"/>
      <c r="D920" s="4"/>
      <c r="E920" s="3"/>
      <c r="F920" s="30"/>
      <c r="G920" s="30"/>
      <c r="H920" s="30"/>
      <c r="I920" s="30"/>
      <c r="J920" s="29"/>
      <c r="K920" s="2"/>
      <c r="L920" s="2"/>
      <c r="M920" s="2"/>
      <c r="N920" s="2"/>
      <c r="O920" s="2"/>
      <c r="P920" s="2"/>
      <c r="Q920" s="2"/>
      <c r="R920" s="2"/>
      <c r="S920" s="2"/>
    </row>
    <row r="921" spans="1:19" x14ac:dyDescent="0.2">
      <c r="A921" s="3"/>
      <c r="B921" s="3"/>
      <c r="C921" s="3"/>
      <c r="D921" s="4"/>
      <c r="E921" s="3"/>
      <c r="F921" s="30"/>
      <c r="G921" s="30"/>
      <c r="H921" s="30"/>
      <c r="I921" s="30"/>
      <c r="J921" s="29"/>
      <c r="K921" s="2"/>
      <c r="L921" s="2"/>
      <c r="M921" s="2"/>
      <c r="N921" s="2"/>
      <c r="O921" s="2"/>
      <c r="P921" s="2"/>
      <c r="Q921" s="2"/>
      <c r="R921" s="2"/>
      <c r="S921" s="2"/>
    </row>
    <row r="922" spans="1:19" x14ac:dyDescent="0.2">
      <c r="A922" s="3"/>
      <c r="B922" s="3"/>
      <c r="C922" s="3"/>
      <c r="D922" s="4"/>
      <c r="E922" s="3"/>
      <c r="F922" s="30"/>
      <c r="G922" s="30"/>
      <c r="H922" s="30"/>
      <c r="I922" s="30"/>
      <c r="J922" s="29"/>
      <c r="K922" s="2"/>
      <c r="L922" s="2"/>
      <c r="M922" s="2"/>
      <c r="N922" s="2"/>
      <c r="O922" s="2"/>
      <c r="P922" s="2"/>
      <c r="Q922" s="2"/>
      <c r="R922" s="2"/>
      <c r="S922" s="2"/>
    </row>
    <row r="923" spans="1:19" x14ac:dyDescent="0.2">
      <c r="A923" s="3"/>
      <c r="B923" s="3"/>
      <c r="C923" s="3"/>
      <c r="D923" s="4"/>
      <c r="E923" s="3"/>
      <c r="F923" s="30"/>
      <c r="G923" s="30"/>
      <c r="H923" s="30"/>
      <c r="I923" s="30"/>
      <c r="J923" s="29"/>
      <c r="K923" s="2"/>
      <c r="L923" s="2"/>
      <c r="M923" s="2"/>
      <c r="N923" s="2"/>
      <c r="O923" s="2"/>
      <c r="P923" s="2"/>
      <c r="Q923" s="2"/>
      <c r="R923" s="2"/>
      <c r="S923" s="2"/>
    </row>
    <row r="924" spans="1:19" x14ac:dyDescent="0.2">
      <c r="A924" s="3"/>
      <c r="B924" s="3"/>
      <c r="C924" s="3"/>
      <c r="D924" s="4"/>
      <c r="E924" s="3"/>
      <c r="F924" s="30"/>
      <c r="G924" s="30"/>
      <c r="H924" s="30"/>
      <c r="I924" s="30"/>
      <c r="J924" s="29"/>
      <c r="K924" s="2"/>
      <c r="L924" s="2"/>
      <c r="M924" s="2"/>
      <c r="N924" s="2"/>
      <c r="O924" s="2"/>
      <c r="P924" s="2"/>
      <c r="Q924" s="2"/>
      <c r="R924" s="2"/>
      <c r="S924" s="2"/>
    </row>
    <row r="925" spans="1:19" x14ac:dyDescent="0.2">
      <c r="A925" s="3"/>
      <c r="B925" s="3"/>
      <c r="C925" s="3"/>
      <c r="D925" s="4"/>
      <c r="E925" s="3"/>
      <c r="F925" s="30"/>
      <c r="G925" s="30"/>
      <c r="H925" s="30"/>
      <c r="I925" s="30"/>
      <c r="J925" s="29"/>
      <c r="K925" s="2"/>
      <c r="L925" s="2"/>
      <c r="M925" s="2"/>
      <c r="N925" s="2"/>
      <c r="O925" s="2"/>
      <c r="P925" s="2"/>
      <c r="Q925" s="2"/>
      <c r="R925" s="2"/>
      <c r="S925" s="2"/>
    </row>
    <row r="926" spans="1:19" x14ac:dyDescent="0.2">
      <c r="A926" s="3"/>
      <c r="B926" s="3"/>
      <c r="C926" s="3"/>
      <c r="D926" s="4"/>
      <c r="E926" s="3"/>
      <c r="F926" s="30"/>
      <c r="G926" s="30"/>
      <c r="H926" s="30"/>
      <c r="I926" s="30"/>
      <c r="J926" s="29"/>
      <c r="K926" s="2"/>
      <c r="L926" s="2"/>
      <c r="M926" s="2"/>
      <c r="N926" s="2"/>
      <c r="O926" s="2"/>
      <c r="P926" s="2"/>
      <c r="Q926" s="2"/>
      <c r="R926" s="2"/>
      <c r="S926" s="2"/>
    </row>
    <row r="927" spans="1:19" x14ac:dyDescent="0.2">
      <c r="A927" s="3"/>
      <c r="B927" s="3"/>
      <c r="C927" s="3"/>
      <c r="D927" s="4"/>
      <c r="E927" s="3"/>
      <c r="F927" s="30"/>
      <c r="G927" s="30"/>
      <c r="H927" s="30"/>
      <c r="I927" s="30"/>
      <c r="J927" s="29"/>
      <c r="K927" s="2"/>
      <c r="L927" s="2"/>
      <c r="M927" s="2"/>
      <c r="N927" s="2"/>
      <c r="O927" s="2"/>
      <c r="P927" s="2"/>
      <c r="Q927" s="2"/>
      <c r="R927" s="2"/>
      <c r="S927" s="2"/>
    </row>
    <row r="928" spans="1:19" x14ac:dyDescent="0.2">
      <c r="A928" s="3"/>
      <c r="B928" s="3"/>
      <c r="C928" s="3"/>
      <c r="D928" s="4"/>
      <c r="E928" s="3"/>
      <c r="F928" s="30"/>
      <c r="G928" s="30"/>
      <c r="H928" s="30"/>
      <c r="I928" s="30"/>
      <c r="J928" s="29"/>
      <c r="K928" s="2"/>
      <c r="L928" s="2"/>
      <c r="M928" s="2"/>
      <c r="N928" s="2"/>
      <c r="O928" s="2"/>
      <c r="P928" s="2"/>
      <c r="Q928" s="2"/>
      <c r="R928" s="2"/>
      <c r="S928" s="2"/>
    </row>
    <row r="929" spans="1:19" x14ac:dyDescent="0.2">
      <c r="A929" s="3"/>
      <c r="B929" s="3"/>
      <c r="C929" s="3"/>
      <c r="D929" s="4"/>
      <c r="E929" s="3"/>
      <c r="F929" s="30"/>
      <c r="G929" s="30"/>
      <c r="H929" s="30"/>
      <c r="I929" s="30"/>
      <c r="J929" s="29"/>
      <c r="K929" s="2"/>
      <c r="L929" s="2"/>
      <c r="M929" s="2"/>
      <c r="N929" s="2"/>
      <c r="O929" s="2"/>
      <c r="P929" s="2"/>
      <c r="Q929" s="2"/>
      <c r="R929" s="2"/>
      <c r="S929" s="2"/>
    </row>
    <row r="930" spans="1:19" x14ac:dyDescent="0.2">
      <c r="A930" s="3"/>
      <c r="B930" s="3"/>
      <c r="C930" s="3"/>
      <c r="D930" s="4"/>
      <c r="E930" s="3"/>
      <c r="F930" s="30"/>
      <c r="G930" s="30"/>
      <c r="H930" s="30"/>
      <c r="I930" s="30"/>
      <c r="J930" s="29"/>
      <c r="K930" s="2"/>
      <c r="L930" s="2"/>
      <c r="M930" s="2"/>
      <c r="N930" s="2"/>
      <c r="O930" s="2"/>
      <c r="P930" s="2"/>
      <c r="Q930" s="2"/>
      <c r="R930" s="2"/>
      <c r="S930" s="2"/>
    </row>
    <row r="931" spans="1:19" x14ac:dyDescent="0.2">
      <c r="A931" s="3"/>
      <c r="B931" s="3"/>
      <c r="C931" s="3"/>
      <c r="D931" s="4"/>
      <c r="E931" s="3"/>
      <c r="F931" s="30"/>
      <c r="G931" s="30"/>
      <c r="H931" s="30"/>
      <c r="I931" s="30"/>
      <c r="J931" s="29"/>
      <c r="K931" s="2"/>
      <c r="L931" s="2"/>
      <c r="M931" s="2"/>
      <c r="N931" s="2"/>
      <c r="O931" s="2"/>
      <c r="P931" s="2"/>
      <c r="Q931" s="2"/>
      <c r="R931" s="2"/>
      <c r="S931" s="2"/>
    </row>
    <row r="932" spans="1:19" x14ac:dyDescent="0.2">
      <c r="A932" s="3"/>
      <c r="B932" s="3"/>
      <c r="C932" s="3"/>
      <c r="D932" s="4"/>
      <c r="E932" s="3"/>
      <c r="F932" s="30"/>
      <c r="G932" s="30"/>
      <c r="H932" s="30"/>
      <c r="I932" s="30"/>
      <c r="J932" s="29"/>
      <c r="K932" s="2"/>
      <c r="L932" s="2"/>
      <c r="M932" s="2"/>
      <c r="N932" s="2"/>
      <c r="O932" s="2"/>
      <c r="P932" s="2"/>
      <c r="Q932" s="2"/>
      <c r="R932" s="2"/>
      <c r="S932" s="2"/>
    </row>
    <row r="933" spans="1:19" x14ac:dyDescent="0.2">
      <c r="A933" s="3"/>
      <c r="B933" s="3"/>
      <c r="C933" s="3"/>
      <c r="D933" s="4"/>
      <c r="E933" s="3"/>
      <c r="F933" s="30"/>
      <c r="G933" s="30"/>
      <c r="H933" s="30"/>
      <c r="I933" s="30"/>
      <c r="J933" s="29"/>
      <c r="K933" s="2"/>
      <c r="L933" s="2"/>
      <c r="M933" s="2"/>
      <c r="N933" s="2"/>
      <c r="O933" s="2"/>
      <c r="P933" s="2"/>
      <c r="Q933" s="2"/>
      <c r="R933" s="2"/>
      <c r="S933" s="2"/>
    </row>
    <row r="934" spans="1:19" x14ac:dyDescent="0.2">
      <c r="A934" s="3"/>
      <c r="B934" s="3"/>
      <c r="C934" s="3"/>
      <c r="D934" s="4"/>
      <c r="E934" s="3"/>
      <c r="F934" s="30"/>
      <c r="G934" s="30"/>
      <c r="H934" s="30"/>
      <c r="I934" s="30"/>
      <c r="J934" s="29"/>
      <c r="K934" s="2"/>
      <c r="L934" s="2"/>
      <c r="M934" s="2"/>
      <c r="N934" s="2"/>
      <c r="O934" s="2"/>
      <c r="P934" s="2"/>
      <c r="Q934" s="2"/>
      <c r="R934" s="2"/>
      <c r="S934" s="2"/>
    </row>
    <row r="935" spans="1:19" x14ac:dyDescent="0.2">
      <c r="A935" s="3"/>
      <c r="B935" s="3"/>
      <c r="C935" s="3"/>
      <c r="D935" s="4"/>
      <c r="E935" s="3"/>
      <c r="F935" s="30"/>
      <c r="G935" s="30"/>
      <c r="H935" s="30"/>
      <c r="I935" s="30"/>
      <c r="J935" s="29"/>
      <c r="K935" s="2"/>
      <c r="L935" s="2"/>
      <c r="M935" s="2"/>
      <c r="N935" s="2"/>
      <c r="O935" s="2"/>
      <c r="P935" s="2"/>
      <c r="Q935" s="2"/>
      <c r="R935" s="2"/>
      <c r="S935" s="2"/>
    </row>
    <row r="936" spans="1:19" x14ac:dyDescent="0.2">
      <c r="A936" s="3"/>
      <c r="B936" s="3"/>
      <c r="C936" s="3"/>
      <c r="D936" s="4"/>
      <c r="E936" s="3"/>
      <c r="F936" s="30"/>
      <c r="G936" s="30"/>
      <c r="H936" s="30"/>
      <c r="I936" s="30"/>
      <c r="J936" s="29"/>
      <c r="K936" s="2"/>
      <c r="L936" s="2"/>
      <c r="M936" s="2"/>
      <c r="N936" s="2"/>
      <c r="O936" s="2"/>
      <c r="P936" s="2"/>
      <c r="Q936" s="2"/>
      <c r="R936" s="2"/>
      <c r="S936" s="2"/>
    </row>
    <row r="937" spans="1:19" x14ac:dyDescent="0.2">
      <c r="A937" s="3"/>
      <c r="B937" s="3"/>
      <c r="C937" s="3"/>
      <c r="D937" s="4"/>
      <c r="E937" s="3"/>
      <c r="F937" s="30"/>
      <c r="G937" s="30"/>
      <c r="H937" s="30"/>
      <c r="I937" s="30"/>
      <c r="J937" s="29"/>
      <c r="K937" s="2"/>
      <c r="L937" s="2"/>
      <c r="M937" s="2"/>
      <c r="N937" s="2"/>
      <c r="O937" s="2"/>
      <c r="P937" s="2"/>
      <c r="Q937" s="2"/>
      <c r="R937" s="2"/>
      <c r="S937" s="2"/>
    </row>
    <row r="938" spans="1:19" x14ac:dyDescent="0.2">
      <c r="A938" s="3"/>
      <c r="B938" s="3"/>
      <c r="C938" s="3"/>
      <c r="D938" s="4"/>
      <c r="E938" s="3"/>
      <c r="F938" s="30"/>
      <c r="G938" s="30"/>
      <c r="H938" s="30"/>
      <c r="I938" s="30"/>
      <c r="J938" s="29"/>
      <c r="K938" s="2"/>
      <c r="L938" s="2"/>
      <c r="M938" s="2"/>
      <c r="N938" s="2"/>
      <c r="O938" s="2"/>
      <c r="P938" s="2"/>
      <c r="Q938" s="2"/>
      <c r="R938" s="2"/>
      <c r="S938" s="2"/>
    </row>
    <row r="939" spans="1:19" x14ac:dyDescent="0.2">
      <c r="A939" s="3"/>
      <c r="B939" s="3"/>
      <c r="C939" s="3"/>
      <c r="D939" s="4"/>
      <c r="E939" s="3"/>
      <c r="F939" s="30"/>
      <c r="G939" s="30"/>
      <c r="H939" s="30"/>
      <c r="I939" s="30"/>
      <c r="J939" s="29"/>
      <c r="K939" s="2"/>
      <c r="L939" s="2"/>
      <c r="M939" s="2"/>
      <c r="N939" s="2"/>
      <c r="O939" s="2"/>
      <c r="P939" s="2"/>
      <c r="Q939" s="2"/>
      <c r="R939" s="2"/>
      <c r="S939" s="2"/>
    </row>
    <row r="940" spans="1:19" x14ac:dyDescent="0.2">
      <c r="A940" s="3"/>
      <c r="B940" s="3"/>
      <c r="C940" s="3"/>
      <c r="D940" s="4"/>
      <c r="E940" s="3"/>
      <c r="F940" s="30"/>
      <c r="G940" s="30"/>
      <c r="H940" s="30"/>
      <c r="I940" s="30"/>
      <c r="J940" s="29"/>
      <c r="K940" s="2"/>
      <c r="L940" s="2"/>
      <c r="M940" s="2"/>
      <c r="N940" s="2"/>
      <c r="O940" s="2"/>
      <c r="P940" s="2"/>
      <c r="Q940" s="2"/>
      <c r="R940" s="2"/>
      <c r="S940" s="2"/>
    </row>
    <row r="941" spans="1:19" x14ac:dyDescent="0.2">
      <c r="A941" s="3"/>
      <c r="B941" s="3"/>
      <c r="C941" s="3"/>
      <c r="D941" s="4"/>
      <c r="E941" s="3"/>
      <c r="F941" s="30"/>
      <c r="G941" s="30"/>
      <c r="H941" s="30"/>
      <c r="I941" s="30"/>
      <c r="J941" s="29"/>
      <c r="K941" s="2"/>
      <c r="L941" s="2"/>
      <c r="M941" s="2"/>
      <c r="N941" s="2"/>
      <c r="O941" s="2"/>
      <c r="P941" s="2"/>
      <c r="Q941" s="2"/>
      <c r="R941" s="2"/>
      <c r="S941" s="2"/>
    </row>
    <row r="942" spans="1:19" x14ac:dyDescent="0.2">
      <c r="A942" s="3"/>
      <c r="B942" s="3"/>
      <c r="C942" s="3"/>
      <c r="D942" s="4"/>
      <c r="E942" s="3"/>
      <c r="F942" s="30"/>
      <c r="G942" s="30"/>
      <c r="H942" s="30"/>
      <c r="I942" s="30"/>
      <c r="J942" s="29"/>
      <c r="K942" s="2"/>
      <c r="L942" s="2"/>
      <c r="M942" s="2"/>
      <c r="N942" s="2"/>
      <c r="O942" s="2"/>
      <c r="P942" s="2"/>
      <c r="Q942" s="2"/>
      <c r="R942" s="2"/>
      <c r="S942" s="2"/>
    </row>
    <row r="943" spans="1:19" x14ac:dyDescent="0.2">
      <c r="A943" s="3"/>
      <c r="B943" s="3"/>
      <c r="C943" s="3"/>
      <c r="D943" s="4"/>
      <c r="E943" s="3"/>
      <c r="F943" s="30"/>
      <c r="G943" s="30"/>
      <c r="H943" s="30"/>
      <c r="I943" s="30"/>
      <c r="J943" s="29"/>
      <c r="K943" s="2"/>
      <c r="L943" s="2"/>
      <c r="M943" s="2"/>
      <c r="N943" s="2"/>
      <c r="O943" s="2"/>
      <c r="P943" s="2"/>
      <c r="Q943" s="2"/>
      <c r="R943" s="2"/>
      <c r="S943" s="2"/>
    </row>
    <row r="944" spans="1:19" x14ac:dyDescent="0.2">
      <c r="A944" s="3"/>
      <c r="B944" s="3"/>
      <c r="C944" s="3"/>
      <c r="D944" s="4"/>
      <c r="E944" s="3"/>
      <c r="F944" s="30"/>
      <c r="G944" s="30"/>
      <c r="H944" s="30"/>
      <c r="I944" s="30"/>
      <c r="J944" s="29"/>
      <c r="K944" s="2"/>
      <c r="L944" s="2"/>
      <c r="M944" s="2"/>
      <c r="N944" s="2"/>
      <c r="O944" s="2"/>
      <c r="P944" s="2"/>
      <c r="Q944" s="2"/>
      <c r="R944" s="2"/>
      <c r="S944" s="2"/>
    </row>
    <row r="945" spans="1:19" x14ac:dyDescent="0.2">
      <c r="A945" s="3"/>
      <c r="B945" s="3"/>
      <c r="C945" s="3"/>
      <c r="D945" s="4"/>
      <c r="E945" s="3"/>
      <c r="F945" s="30"/>
      <c r="G945" s="30"/>
      <c r="H945" s="30"/>
      <c r="I945" s="30"/>
      <c r="J945" s="29"/>
      <c r="K945" s="2"/>
      <c r="L945" s="2"/>
      <c r="M945" s="2"/>
      <c r="N945" s="2"/>
      <c r="O945" s="2"/>
      <c r="P945" s="2"/>
      <c r="Q945" s="2"/>
      <c r="R945" s="2"/>
      <c r="S945" s="2"/>
    </row>
    <row r="946" spans="1:19" x14ac:dyDescent="0.2">
      <c r="A946" s="3"/>
      <c r="B946" s="3"/>
      <c r="C946" s="3"/>
      <c r="D946" s="4"/>
      <c r="E946" s="3"/>
      <c r="F946" s="30"/>
      <c r="G946" s="30"/>
      <c r="H946" s="30"/>
      <c r="I946" s="30"/>
      <c r="J946" s="29"/>
    </row>
    <row r="947" spans="1:19" x14ac:dyDescent="0.2">
      <c r="A947" s="3"/>
      <c r="B947" s="3"/>
      <c r="C947" s="3"/>
      <c r="D947" s="4"/>
      <c r="E947" s="3"/>
      <c r="F947" s="30"/>
      <c r="G947" s="30"/>
      <c r="H947" s="30"/>
      <c r="I947" s="30"/>
      <c r="J947" s="29"/>
    </row>
    <row r="948" spans="1:19" x14ac:dyDescent="0.2">
      <c r="A948" s="3"/>
      <c r="B948" s="3"/>
      <c r="C948" s="3"/>
      <c r="D948" s="4"/>
      <c r="E948" s="3"/>
      <c r="F948" s="30"/>
      <c r="G948" s="30"/>
      <c r="H948" s="30"/>
      <c r="I948" s="30"/>
      <c r="J948" s="29"/>
    </row>
    <row r="949" spans="1:19" x14ac:dyDescent="0.2">
      <c r="A949" s="3"/>
      <c r="B949" s="3"/>
      <c r="C949" s="3"/>
      <c r="D949" s="4"/>
      <c r="E949" s="3"/>
      <c r="F949" s="30"/>
      <c r="G949" s="30"/>
      <c r="H949" s="30"/>
      <c r="I949" s="30"/>
      <c r="J949" s="29"/>
    </row>
    <row r="950" spans="1:19" x14ac:dyDescent="0.2">
      <c r="A950" s="3"/>
      <c r="B950" s="3"/>
      <c r="C950" s="3"/>
      <c r="D950" s="4"/>
      <c r="E950" s="3"/>
      <c r="F950" s="30"/>
      <c r="G950" s="30"/>
      <c r="H950" s="30"/>
      <c r="I950" s="30"/>
      <c r="J950" s="29"/>
    </row>
    <row r="951" spans="1:19" x14ac:dyDescent="0.2">
      <c r="A951" s="3"/>
      <c r="B951" s="3"/>
      <c r="C951" s="3"/>
      <c r="D951" s="4"/>
      <c r="E951" s="3"/>
      <c r="F951" s="30"/>
      <c r="G951" s="30"/>
      <c r="H951" s="30"/>
      <c r="I951" s="30"/>
      <c r="J951" s="29"/>
    </row>
    <row r="952" spans="1:19" x14ac:dyDescent="0.2">
      <c r="A952" s="3"/>
      <c r="B952" s="3"/>
      <c r="C952" s="3"/>
      <c r="D952" s="4"/>
      <c r="E952" s="3"/>
      <c r="F952" s="30"/>
      <c r="G952" s="30"/>
      <c r="H952" s="30"/>
      <c r="I952" s="30"/>
      <c r="J952" s="29"/>
    </row>
    <row r="953" spans="1:19" x14ac:dyDescent="0.2">
      <c r="A953" s="3"/>
      <c r="B953" s="3"/>
      <c r="C953" s="3"/>
      <c r="D953" s="4"/>
      <c r="E953" s="3"/>
      <c r="F953" s="30"/>
      <c r="G953" s="30"/>
      <c r="H953" s="30"/>
      <c r="I953" s="30"/>
      <c r="J953" s="29"/>
    </row>
    <row r="954" spans="1:19" x14ac:dyDescent="0.2">
      <c r="A954" s="3"/>
      <c r="B954" s="3"/>
      <c r="C954" s="3"/>
      <c r="D954" s="4"/>
      <c r="E954" s="3"/>
      <c r="F954" s="30"/>
      <c r="G954" s="30"/>
      <c r="H954" s="30"/>
      <c r="I954" s="30"/>
      <c r="J954" s="29"/>
    </row>
    <row r="955" spans="1:19" x14ac:dyDescent="0.2">
      <c r="A955" s="3"/>
      <c r="B955" s="3"/>
      <c r="C955" s="3"/>
      <c r="D955" s="4"/>
      <c r="E955" s="3"/>
      <c r="F955" s="30"/>
      <c r="G955" s="30"/>
      <c r="H955" s="30"/>
      <c r="I955" s="30"/>
      <c r="J955" s="29"/>
    </row>
    <row r="956" spans="1:19" x14ac:dyDescent="0.2">
      <c r="A956" s="3"/>
      <c r="B956" s="3"/>
      <c r="C956" s="3"/>
      <c r="D956" s="4"/>
      <c r="E956" s="3"/>
      <c r="F956" s="30"/>
      <c r="G956" s="30"/>
      <c r="H956" s="30"/>
      <c r="I956" s="30"/>
      <c r="J956" s="29"/>
    </row>
    <row r="957" spans="1:19" x14ac:dyDescent="0.2">
      <c r="A957" s="3"/>
      <c r="B957" s="3"/>
      <c r="C957" s="3"/>
      <c r="D957" s="4"/>
      <c r="E957" s="3"/>
      <c r="F957" s="30"/>
      <c r="G957" s="30"/>
      <c r="H957" s="30"/>
      <c r="I957" s="30"/>
      <c r="J957" s="29"/>
    </row>
  </sheetData>
  <sheetProtection formatCells="0" formatColumns="0" formatRows="0" selectLockedCells="1"/>
  <autoFilter ref="A14:J533" xr:uid="{00000000-0009-0000-0000-000000000000}"/>
  <customSheetViews>
    <customSheetView guid="{309DFEE5-7E3D-4535-B22E-0FCC4686606D}" filter="1" showAutoFilter="1">
      <pageMargins left="0.511811024" right="0.511811024" top="0.78740157499999996" bottom="0.78740157499999996" header="0.31496062000000002" footer="0.31496062000000002"/>
      <autoFilter ref="B1:J1" xr:uid="{9A4E32D3-82C0-4281-B0E2-D2B2F72984D0}"/>
    </customSheetView>
    <customSheetView guid="{51ADFC03-1D53-4AE2-909B-7D93A8DC249A}" filter="1" showAutoFilter="1">
      <pageMargins left="0.511811024" right="0.511811024" top="0.78740157499999996" bottom="0.78740157499999996" header="0.31496062000000002" footer="0.31496062000000002"/>
      <autoFilter ref="B1:K1" xr:uid="{00C59783-E5C1-4216-96FC-2AD2BF2A98BC}"/>
    </customSheetView>
  </customSheetViews>
  <mergeCells count="6">
    <mergeCell ref="F530:I530"/>
    <mergeCell ref="A527:F527"/>
    <mergeCell ref="G526:I526"/>
    <mergeCell ref="C8:D8"/>
    <mergeCell ref="F10:G10"/>
    <mergeCell ref="G525:I525"/>
  </mergeCells>
  <phoneticPr fontId="21" type="noConversion"/>
  <printOptions horizontalCentered="1" verticalCentered="1"/>
  <pageMargins left="0.19685039370078741" right="0.19685039370078741" top="0.39370078740157483" bottom="0.39370078740157483" header="0" footer="0"/>
  <pageSetup paperSize="9" scale="70" fitToHeight="0" orientation="landscape" r:id="rId1"/>
  <rowBreaks count="1" manualBreakCount="1">
    <brk id="520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4"/>
  <sheetViews>
    <sheetView view="pageBreakPreview" topLeftCell="A7" zoomScaleNormal="100" zoomScaleSheetLayoutView="100" workbookViewId="0">
      <selection activeCell="D28" sqref="D28"/>
    </sheetView>
  </sheetViews>
  <sheetFormatPr defaultColWidth="14.42578125" defaultRowHeight="15" customHeight="1" x14ac:dyDescent="0.2"/>
  <cols>
    <col min="1" max="1" width="14" style="43" customWidth="1"/>
    <col min="2" max="2" width="79.28515625" style="43" customWidth="1"/>
    <col min="3" max="3" width="29.5703125" style="43" customWidth="1"/>
    <col min="4" max="4" width="21.7109375" style="43" customWidth="1"/>
    <col min="5" max="5" width="15" style="43" bestFit="1" customWidth="1"/>
    <col min="6" max="26" width="9.140625" style="43" customWidth="1"/>
    <col min="27" max="16384" width="14.42578125" style="43"/>
  </cols>
  <sheetData>
    <row r="1" spans="1:26" ht="7.5" customHeight="1" thickBot="1" x14ac:dyDescent="0.25">
      <c r="A1" s="40"/>
      <c r="B1" s="41"/>
      <c r="C1" s="41"/>
      <c r="D1" s="41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18" customHeight="1" x14ac:dyDescent="0.2">
      <c r="A2" s="44"/>
      <c r="B2" s="326"/>
      <c r="C2" s="326"/>
      <c r="D2" s="327"/>
      <c r="E2" s="45"/>
      <c r="F2" s="45"/>
      <c r="G2" s="45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3" customHeight="1" x14ac:dyDescent="0.4">
      <c r="A3" s="7"/>
      <c r="B3" s="35"/>
      <c r="C3" s="35"/>
      <c r="D3" s="95"/>
      <c r="E3" s="35"/>
      <c r="F3" s="35"/>
      <c r="G3" s="35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 ht="18" customHeight="1" x14ac:dyDescent="0.2">
      <c r="A4" s="8"/>
      <c r="B4" s="36"/>
      <c r="C4" s="36"/>
      <c r="D4" s="155"/>
      <c r="E4" s="36"/>
      <c r="F4" s="36"/>
      <c r="G4" s="36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8" customHeight="1" x14ac:dyDescent="0.2">
      <c r="A5" s="8"/>
      <c r="B5" s="37"/>
      <c r="C5" s="37"/>
      <c r="D5" s="156"/>
      <c r="E5" s="37"/>
      <c r="F5" s="37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ht="18" customHeight="1" thickBot="1" x14ac:dyDescent="0.25">
      <c r="A6" s="9"/>
      <c r="B6" s="10"/>
      <c r="C6" s="96"/>
      <c r="D6" s="97"/>
      <c r="E6" s="11"/>
      <c r="F6" s="46"/>
      <c r="G6" s="11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spans="1:26" ht="18" customHeight="1" x14ac:dyDescent="0.2">
      <c r="A7" s="148" t="s">
        <v>0</v>
      </c>
      <c r="B7" s="137" t="str">
        <f>Orçamento!B6</f>
        <v>UBS JD VITAPOLIS</v>
      </c>
      <c r="C7" s="137"/>
      <c r="D7" s="149"/>
      <c r="E7" s="11"/>
      <c r="F7" s="1"/>
      <c r="G7" s="1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ht="18" customHeight="1" x14ac:dyDescent="0.2">
      <c r="A8" s="33"/>
      <c r="B8" s="150"/>
      <c r="C8" s="151"/>
      <c r="D8" s="51"/>
      <c r="E8" s="11"/>
      <c r="F8" s="1"/>
      <c r="G8" s="1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ht="18" customHeight="1" x14ac:dyDescent="0.2">
      <c r="A9" s="34" t="str">
        <f xml:space="preserve"> "Tipo de Intervenção: " &amp;Orçamento!C8</f>
        <v>Tipo de Intervenção: CONSTRUÇÃO DE UNIDADE BÁSICA DE SAÚDE</v>
      </c>
      <c r="B9" s="152"/>
      <c r="C9" s="152" t="str">
        <f>Orçamento!F8</f>
        <v>Área de intervenção:</v>
      </c>
      <c r="D9" s="334">
        <f>Orçamento!I8</f>
        <v>665.76</v>
      </c>
      <c r="E9" s="11"/>
      <c r="F9" s="453"/>
      <c r="G9" s="453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ht="18" customHeight="1" x14ac:dyDescent="0.2">
      <c r="A10" s="34"/>
      <c r="B10" s="153"/>
      <c r="C10" s="154" t="s">
        <v>3</v>
      </c>
      <c r="D10" s="39" t="e">
        <f>Orçamento!I10</f>
        <v>#VALUE!</v>
      </c>
      <c r="E10" s="11"/>
      <c r="F10" s="13"/>
      <c r="G10" s="14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18" customHeight="1" thickBot="1" x14ac:dyDescent="0.25">
      <c r="A11" s="138" t="s">
        <v>2</v>
      </c>
      <c r="B11" s="139" t="str">
        <f>Orçamento!B10</f>
        <v>RUA GAIVOTA, 160</v>
      </c>
      <c r="C11" s="335" t="str">
        <f>Orçamento!F12</f>
        <v>Invest./Área:</v>
      </c>
      <c r="D11" s="336" t="e">
        <f>Orçamento!I12</f>
        <v>#VALUE!</v>
      </c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ht="18" customHeight="1" thickBot="1" x14ac:dyDescent="0.25">
      <c r="A12" s="52"/>
      <c r="B12" s="53"/>
      <c r="C12" s="54"/>
      <c r="D12" s="55"/>
      <c r="E12" s="11"/>
      <c r="F12" s="14"/>
      <c r="G12" s="14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18" customHeight="1" thickBot="1" x14ac:dyDescent="0.25">
      <c r="A13" s="173"/>
      <c r="B13" s="337"/>
      <c r="C13" s="337"/>
      <c r="D13" s="338"/>
      <c r="E13" s="103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39.75" customHeight="1" x14ac:dyDescent="0.2">
      <c r="A14" s="56" t="s">
        <v>18</v>
      </c>
      <c r="B14" s="57" t="s">
        <v>19</v>
      </c>
      <c r="C14" s="57" t="s">
        <v>31</v>
      </c>
      <c r="D14" s="58" t="s">
        <v>11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6" ht="19.5" customHeight="1" x14ac:dyDescent="0.2">
      <c r="A15" s="59">
        <v>1</v>
      </c>
      <c r="B15" s="60" t="str">
        <f>VLOOKUP(A15,Orçamento!$A$15:$J$550,4,TRUE)</f>
        <v>SERVIÇOS PRELIMINARES E INDIRETOS</v>
      </c>
      <c r="C15" s="102" t="e">
        <f>VLOOKUP(A15,Orçamento!$A$15:$J$550,5,0)</f>
        <v>#VALUE!</v>
      </c>
      <c r="D15" s="61" t="e">
        <f t="shared" ref="D15:D35" si="0">C15/$C$36</f>
        <v>#VALUE!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 spans="1:26" ht="19.5" customHeight="1" x14ac:dyDescent="0.2">
      <c r="A16" s="59">
        <v>2</v>
      </c>
      <c r="B16" s="60" t="str">
        <f>VLOOKUP(A16,Orçamento!$A$15:$J$550,4,TRUE)</f>
        <v>FUNDAÇÃO</v>
      </c>
      <c r="C16" s="102" t="e">
        <f>VLOOKUP(A16,Orçamento!$A$15:$J$550,5,0)</f>
        <v>#VALUE!</v>
      </c>
      <c r="D16" s="61" t="e">
        <f t="shared" si="0"/>
        <v>#VALUE!</v>
      </c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spans="1:26" ht="19.5" customHeight="1" x14ac:dyDescent="0.2">
      <c r="A17" s="59">
        <v>3</v>
      </c>
      <c r="B17" s="60" t="str">
        <f>VLOOKUP(A17,Orçamento!$A$15:$J$550,4,TRUE)</f>
        <v>ESTRUTURA</v>
      </c>
      <c r="C17" s="102" t="e">
        <f>VLOOKUP(A17,Orçamento!$A$15:$J$550,5,0)</f>
        <v>#VALUE!</v>
      </c>
      <c r="D17" s="61" t="e">
        <f t="shared" si="0"/>
        <v>#VALUE!</v>
      </c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</row>
    <row r="18" spans="1:26" ht="19.5" customHeight="1" x14ac:dyDescent="0.2">
      <c r="A18" s="59">
        <v>4</v>
      </c>
      <c r="B18" s="60" t="str">
        <f>VLOOKUP(A18,Orçamento!$A$15:$J$550,4,TRUE)</f>
        <v>ALVENARIA, VEDAÇÕES E DIVISÓRIAS</v>
      </c>
      <c r="C18" s="102" t="e">
        <f>VLOOKUP(A18,Orçamento!$A$15:$J$550,5,0)</f>
        <v>#VALUE!</v>
      </c>
      <c r="D18" s="61" t="e">
        <f t="shared" si="0"/>
        <v>#VALUE!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 spans="1:26" ht="19.5" customHeight="1" x14ac:dyDescent="0.2">
      <c r="A19" s="59">
        <v>5</v>
      </c>
      <c r="B19" s="60" t="str">
        <f>VLOOKUP(A19,Orçamento!$A$15:$J$550,4,TRUE)</f>
        <v>COBERTURA</v>
      </c>
      <c r="C19" s="102" t="e">
        <f>VLOOKUP(A19,Orçamento!$A$15:$J$550,5,0)</f>
        <v>#VALUE!</v>
      </c>
      <c r="D19" s="61" t="e">
        <f t="shared" si="0"/>
        <v>#VALUE!</v>
      </c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19.5" customHeight="1" x14ac:dyDescent="0.2">
      <c r="A20" s="59">
        <v>6</v>
      </c>
      <c r="B20" s="60" t="str">
        <f>VLOOKUP(A20,Orçamento!$A$15:$J$550,4,TRUE)</f>
        <v>IMPERMEABILIZAÇÃO</v>
      </c>
      <c r="C20" s="102" t="e">
        <f>VLOOKUP(A20,Orçamento!$A$15:$J$550,5,0)</f>
        <v>#VALUE!</v>
      </c>
      <c r="D20" s="61" t="e">
        <f t="shared" si="0"/>
        <v>#VALUE!</v>
      </c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19.5" customHeight="1" x14ac:dyDescent="0.2">
      <c r="A21" s="59">
        <v>7</v>
      </c>
      <c r="B21" s="60" t="str">
        <f>VLOOKUP(A21,Orçamento!$A$15:$J$550,4,TRUE)</f>
        <v>ESQUADRIAS</v>
      </c>
      <c r="C21" s="102" t="e">
        <f>VLOOKUP(A21,Orçamento!$A$15:$J$550,5,0)</f>
        <v>#VALUE!</v>
      </c>
      <c r="D21" s="61" t="e">
        <f t="shared" si="0"/>
        <v>#VALUE!</v>
      </c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19.5" customHeight="1" x14ac:dyDescent="0.2">
      <c r="A22" s="59">
        <v>8</v>
      </c>
      <c r="B22" s="60" t="str">
        <f>VLOOKUP(A22,Orçamento!$A$15:$J$550,4,TRUE)</f>
        <v>REVESTIMENTO DE PAREDE</v>
      </c>
      <c r="C22" s="102" t="e">
        <f>VLOOKUP(A22,Orçamento!$A$15:$J$550,5,0)</f>
        <v>#VALUE!</v>
      </c>
      <c r="D22" s="61" t="e">
        <f t="shared" si="0"/>
        <v>#VALUE!</v>
      </c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19.5" customHeight="1" x14ac:dyDescent="0.2">
      <c r="A23" s="59">
        <v>9</v>
      </c>
      <c r="B23" s="60" t="str">
        <f>VLOOKUP(A23,Orçamento!$A$15:$J$550,4,TRUE)</f>
        <v>REVESTIMENTO DE PISO INTERNO</v>
      </c>
      <c r="C23" s="102" t="e">
        <f>VLOOKUP(A23,Orçamento!$A$15:$J$550,5,0)</f>
        <v>#VALUE!</v>
      </c>
      <c r="D23" s="61" t="e">
        <f t="shared" si="0"/>
        <v>#VALUE!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9.5" customHeight="1" x14ac:dyDescent="0.2">
      <c r="A24" s="59">
        <v>10</v>
      </c>
      <c r="B24" s="60" t="str">
        <f>VLOOKUP(A24,Orçamento!$A$15:$J$550,4,TRUE)</f>
        <v>REVESTIMENTO DE PISO EXTERNO</v>
      </c>
      <c r="C24" s="102" t="e">
        <f>VLOOKUP(A24,Orçamento!$A$15:$J$550,5,0)</f>
        <v>#VALUE!</v>
      </c>
      <c r="D24" s="61" t="e">
        <f t="shared" si="0"/>
        <v>#VALUE!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spans="1:26" ht="19.5" customHeight="1" x14ac:dyDescent="0.2">
      <c r="A25" s="59">
        <v>11</v>
      </c>
      <c r="B25" s="60" t="str">
        <f>VLOOKUP(A25,Orçamento!$A$15:$J$550,4,TRUE)</f>
        <v>REVESTIMENTO DE TETO</v>
      </c>
      <c r="C25" s="102" t="e">
        <f>VLOOKUP(A25,Orçamento!$A$15:$J$550,5,0)</f>
        <v>#VALUE!</v>
      </c>
      <c r="D25" s="61" t="e">
        <f t="shared" si="0"/>
        <v>#VALUE!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spans="1:26" ht="19.5" customHeight="1" x14ac:dyDescent="0.2">
      <c r="A26" s="59">
        <v>12</v>
      </c>
      <c r="B26" s="60" t="str">
        <f>VLOOKUP(A26,Orçamento!$A$15:$J$550,4,TRUE)</f>
        <v>PINTURA</v>
      </c>
      <c r="C26" s="102" t="e">
        <f>VLOOKUP(A26,Orçamento!$A$15:$J$550,5,0)</f>
        <v>#VALUE!</v>
      </c>
      <c r="D26" s="61" t="e">
        <f t="shared" si="0"/>
        <v>#VALUE!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 ht="19.5" customHeight="1" x14ac:dyDescent="0.2">
      <c r="A27" s="59">
        <v>13</v>
      </c>
      <c r="B27" s="60" t="str">
        <f>VLOOKUP(A27,Orçamento!$A$15:$J$550,4,TRUE)</f>
        <v>MARMORARIA</v>
      </c>
      <c r="C27" s="102" t="e">
        <f>VLOOKUP(A27,Orçamento!$A$15:$J$550,5,0)</f>
        <v>#VALUE!</v>
      </c>
      <c r="D27" s="61" t="e">
        <f t="shared" si="0"/>
        <v>#VALUE!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6" ht="19.5" customHeight="1" x14ac:dyDescent="0.2">
      <c r="A28" s="59">
        <v>14</v>
      </c>
      <c r="B28" s="60" t="str">
        <f>VLOOKUP(A28,Orçamento!$A$15:$J$550,4,TRUE)</f>
        <v>LOUÇAS, METAIS E ACESSÓRIOS</v>
      </c>
      <c r="C28" s="102" t="e">
        <f>VLOOKUP(A28,Orçamento!$A$15:$J$550,5,0)</f>
        <v>#VALUE!</v>
      </c>
      <c r="D28" s="61" t="e">
        <f t="shared" si="0"/>
        <v>#VALUE!</v>
      </c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6" ht="19.5" customHeight="1" x14ac:dyDescent="0.2">
      <c r="A29" s="59">
        <v>15</v>
      </c>
      <c r="B29" s="60" t="str">
        <f>VLOOKUP(A29,Orçamento!$A$15:$J$550,4,TRUE)</f>
        <v>INSTALAÇÕES HIDROSSANITÁRIAS</v>
      </c>
      <c r="C29" s="102" t="e">
        <f>VLOOKUP(A29,Orçamento!$A$15:$J$550,5,0)</f>
        <v>#VALUE!</v>
      </c>
      <c r="D29" s="61" t="e">
        <f t="shared" si="0"/>
        <v>#VALUE!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spans="1:26" ht="19.5" customHeight="1" x14ac:dyDescent="0.2">
      <c r="A30" s="59">
        <v>16</v>
      </c>
      <c r="B30" s="60" t="str">
        <f>VLOOKUP(A30,Orçamento!$A$15:$J$550,4,TRUE)</f>
        <v>INSTALAÇÕES ELÉTRICAS</v>
      </c>
      <c r="C30" s="102" t="e">
        <f>VLOOKUP(A30,Orçamento!$A$15:$J$550,5,0)</f>
        <v>#VALUE!</v>
      </c>
      <c r="D30" s="61" t="e">
        <f t="shared" si="0"/>
        <v>#VALUE!</v>
      </c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 ht="19.5" customHeight="1" x14ac:dyDescent="0.2">
      <c r="A31" s="59">
        <v>17</v>
      </c>
      <c r="B31" s="60" t="str">
        <f>VLOOKUP(A31,Orçamento!$A$15:$J$550,4,TRUE)</f>
        <v>CLIMATIZAÇÃO</v>
      </c>
      <c r="C31" s="102" t="e">
        <f>VLOOKUP(A31,Orçamento!$A$15:$J$550,5,0)</f>
        <v>#VALUE!</v>
      </c>
      <c r="D31" s="61" t="e">
        <f t="shared" si="0"/>
        <v>#VALUE!</v>
      </c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9.5" customHeight="1" x14ac:dyDescent="0.2">
      <c r="A32" s="59">
        <v>18</v>
      </c>
      <c r="B32" s="60" t="str">
        <f>VLOOKUP(A32,Orçamento!$A$15:$J$550,4,TRUE)</f>
        <v>DADOS E VOZ</v>
      </c>
      <c r="C32" s="102" t="e">
        <f>VLOOKUP(A32,Orçamento!$A$15:$J$550,5,0)</f>
        <v>#VALUE!</v>
      </c>
      <c r="D32" s="61" t="e">
        <f t="shared" si="0"/>
        <v>#VALUE!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9.5" customHeight="1" x14ac:dyDescent="0.2">
      <c r="A33" s="59">
        <v>19</v>
      </c>
      <c r="B33" s="60" t="str">
        <f>VLOOKUP(A33,Orçamento!$A$15:$J$550,4,TRUE)</f>
        <v>GASES MEDICINAIS</v>
      </c>
      <c r="C33" s="102" t="e">
        <f>VLOOKUP(A33,Orçamento!$A$15:$J$550,5,0)</f>
        <v>#VALUE!</v>
      </c>
      <c r="D33" s="61" t="e">
        <f t="shared" si="0"/>
        <v>#VALUE!</v>
      </c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19.5" customHeight="1" x14ac:dyDescent="0.2">
      <c r="A34" s="59">
        <v>20</v>
      </c>
      <c r="B34" s="60" t="str">
        <f>VLOOKUP(A34,Orçamento!$A$15:$J$550,4,TRUE)</f>
        <v>URBANIZAÇÃO</v>
      </c>
      <c r="C34" s="102" t="e">
        <f>VLOOKUP(A34,Orçamento!$A$15:$J$550,5,0)</f>
        <v>#VALUE!</v>
      </c>
      <c r="D34" s="61" t="e">
        <f t="shared" si="0"/>
        <v>#VALUE!</v>
      </c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19.5" customHeight="1" x14ac:dyDescent="0.2">
      <c r="A35" s="59">
        <v>21</v>
      </c>
      <c r="B35" s="60" t="str">
        <f>VLOOKUP(A35,Orçamento!$A$15:$J$550,4,TRUE)</f>
        <v>SERVIÇOS COMPLEMENTARES</v>
      </c>
      <c r="C35" s="102" t="e">
        <f>VLOOKUP(A35,Orçamento!$A$15:$J$550,5,0)</f>
        <v>#VALUE!</v>
      </c>
      <c r="D35" s="61" t="e">
        <f t="shared" si="0"/>
        <v>#VALUE!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spans="1:26" ht="27" customHeight="1" thickBot="1" x14ac:dyDescent="0.25">
      <c r="A36" s="454" t="s">
        <v>20</v>
      </c>
      <c r="B36" s="455"/>
      <c r="C36" s="62" t="e">
        <f>SUM(C15:C35)</f>
        <v>#VALUE!</v>
      </c>
      <c r="D36" s="63" t="e">
        <f>SUM(D15:D35)</f>
        <v>#VALUE!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2.75" customHeight="1" x14ac:dyDescent="0.2">
      <c r="A37" s="328"/>
      <c r="B37" s="328"/>
      <c r="C37" s="328"/>
      <c r="D37" s="329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4.25" customHeight="1" x14ac:dyDescent="0.2">
      <c r="A38" s="49"/>
      <c r="B38" s="42"/>
      <c r="C38" s="446"/>
      <c r="D38" s="446"/>
      <c r="E38" s="1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4.25" customHeight="1" x14ac:dyDescent="0.2">
      <c r="A39" s="49"/>
      <c r="B39" s="42"/>
      <c r="C39" s="42"/>
      <c r="D39" s="50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4.25" customHeight="1" x14ac:dyDescent="0.2">
      <c r="A40" s="330"/>
      <c r="B40" s="331"/>
      <c r="D40" s="50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4.25" customHeight="1" x14ac:dyDescent="0.2">
      <c r="A41" s="332"/>
      <c r="B41" s="331"/>
      <c r="C41" s="130"/>
      <c r="D41" s="50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4.25" customHeight="1" x14ac:dyDescent="0.2">
      <c r="A42" s="333"/>
      <c r="B42" s="331"/>
      <c r="C42" s="132"/>
      <c r="D42" s="50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ht="14.25" customHeight="1" x14ac:dyDescent="0.2">
      <c r="A43" s="49"/>
      <c r="C43" s="132"/>
      <c r="D43" s="50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ht="14.25" customHeight="1" x14ac:dyDescent="0.2">
      <c r="A44" s="49"/>
      <c r="D44" s="50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14.25" customHeight="1" x14ac:dyDescent="0.2">
      <c r="A45" s="49"/>
      <c r="D45" s="50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ht="14.25" customHeight="1" x14ac:dyDescent="0.2">
      <c r="A46" s="49"/>
      <c r="B46" s="42"/>
      <c r="C46" s="42"/>
      <c r="D46" s="50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ht="14.25" customHeight="1" x14ac:dyDescent="0.2">
      <c r="A47" s="49"/>
      <c r="B47" s="42"/>
      <c r="C47" s="42"/>
      <c r="D47" s="50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4.25" customHeight="1" x14ac:dyDescent="0.2">
      <c r="A48" s="49"/>
      <c r="B48" s="42"/>
      <c r="C48" s="42"/>
      <c r="D48" s="50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ht="14.25" customHeight="1" x14ac:dyDescent="0.2">
      <c r="A49" s="49"/>
      <c r="B49" s="42"/>
      <c r="C49" s="42"/>
      <c r="D49" s="50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14.25" customHeight="1" x14ac:dyDescent="0.2">
      <c r="A50" s="49"/>
      <c r="B50" s="42"/>
      <c r="C50" s="42"/>
      <c r="D50" s="50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4.25" customHeight="1" x14ac:dyDescent="0.2">
      <c r="A51" s="49"/>
      <c r="B51" s="42"/>
      <c r="C51" s="42"/>
      <c r="D51" s="50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4.25" customHeight="1" x14ac:dyDescent="0.2">
      <c r="A52" s="49"/>
      <c r="B52" s="42"/>
      <c r="C52" s="42"/>
      <c r="D52" s="50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4.25" customHeight="1" x14ac:dyDescent="0.2">
      <c r="A53" s="49"/>
      <c r="B53" s="42"/>
      <c r="C53" s="42"/>
      <c r="D53" s="50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4.25" customHeight="1" x14ac:dyDescent="0.2">
      <c r="A54" s="49"/>
      <c r="B54" s="42"/>
      <c r="C54" s="42"/>
      <c r="D54" s="50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ht="14.25" customHeight="1" x14ac:dyDescent="0.2">
      <c r="A55" s="49"/>
      <c r="B55" s="42"/>
      <c r="C55" s="42"/>
      <c r="D55" s="50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14.25" customHeight="1" x14ac:dyDescent="0.2">
      <c r="A56" s="49"/>
      <c r="B56" s="42"/>
      <c r="C56" s="42"/>
      <c r="D56" s="50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4.25" customHeight="1" x14ac:dyDescent="0.2">
      <c r="A57" s="49"/>
      <c r="B57" s="42"/>
      <c r="C57" s="42"/>
      <c r="D57" s="50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4.25" customHeight="1" x14ac:dyDescent="0.2">
      <c r="A58" s="49"/>
      <c r="B58" s="42"/>
      <c r="C58" s="42"/>
      <c r="D58" s="50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14.25" customHeight="1" x14ac:dyDescent="0.2">
      <c r="A59" s="49"/>
      <c r="B59" s="42"/>
      <c r="C59" s="42"/>
      <c r="D59" s="50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26" ht="14.25" customHeight="1" x14ac:dyDescent="0.2">
      <c r="A60" s="49"/>
      <c r="B60" s="42"/>
      <c r="C60" s="42"/>
      <c r="D60" s="50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 ht="14.25" customHeight="1" x14ac:dyDescent="0.2">
      <c r="A61" s="49"/>
      <c r="B61" s="42"/>
      <c r="C61" s="42"/>
      <c r="D61" s="50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26" ht="14.25" customHeight="1" x14ac:dyDescent="0.2">
      <c r="A62" s="49"/>
      <c r="B62" s="42"/>
      <c r="C62" s="42"/>
      <c r="D62" s="50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26" ht="14.25" customHeight="1" x14ac:dyDescent="0.2">
      <c r="A63" s="49"/>
      <c r="B63" s="42"/>
      <c r="C63" s="42"/>
      <c r="D63" s="50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ht="14.25" customHeight="1" x14ac:dyDescent="0.2">
      <c r="A64" s="49"/>
      <c r="B64" s="42"/>
      <c r="C64" s="42"/>
      <c r="D64" s="50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1:26" ht="14.25" customHeight="1" x14ac:dyDescent="0.2">
      <c r="A65" s="49"/>
      <c r="B65" s="42"/>
      <c r="C65" s="42"/>
      <c r="D65" s="50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 ht="14.25" customHeight="1" x14ac:dyDescent="0.2">
      <c r="A66" s="49"/>
      <c r="B66" s="42"/>
      <c r="C66" s="42"/>
      <c r="D66" s="50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26" ht="14.25" customHeight="1" x14ac:dyDescent="0.2">
      <c r="A67" s="49"/>
      <c r="B67" s="42"/>
      <c r="C67" s="42"/>
      <c r="D67" s="50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ht="14.25" customHeight="1" x14ac:dyDescent="0.2">
      <c r="A68" s="49"/>
      <c r="B68" s="42"/>
      <c r="C68" s="42"/>
      <c r="D68" s="50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ht="14.25" customHeight="1" x14ac:dyDescent="0.2">
      <c r="A69" s="49"/>
      <c r="B69" s="42"/>
      <c r="C69" s="42"/>
      <c r="D69" s="50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4.25" customHeight="1" x14ac:dyDescent="0.2">
      <c r="A70" s="49"/>
      <c r="B70" s="42"/>
      <c r="C70" s="42"/>
      <c r="D70" s="50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4.25" customHeight="1" x14ac:dyDescent="0.2">
      <c r="A71" s="49"/>
      <c r="B71" s="42"/>
      <c r="C71" s="42"/>
      <c r="D71" s="50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4.25" customHeight="1" x14ac:dyDescent="0.2">
      <c r="A72" s="49"/>
      <c r="B72" s="42"/>
      <c r="C72" s="42"/>
      <c r="D72" s="50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4.25" customHeight="1" x14ac:dyDescent="0.2">
      <c r="A73" s="49"/>
      <c r="B73" s="42"/>
      <c r="C73" s="42"/>
      <c r="D73" s="50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4.25" customHeight="1" x14ac:dyDescent="0.2">
      <c r="A74" s="49"/>
      <c r="B74" s="42"/>
      <c r="C74" s="42"/>
      <c r="D74" s="50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4.25" customHeight="1" x14ac:dyDescent="0.2">
      <c r="A75" s="49"/>
      <c r="B75" s="42"/>
      <c r="C75" s="42"/>
      <c r="D75" s="50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4.25" customHeight="1" x14ac:dyDescent="0.2">
      <c r="A76" s="49"/>
      <c r="B76" s="42"/>
      <c r="C76" s="42"/>
      <c r="D76" s="50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4.25" customHeight="1" x14ac:dyDescent="0.2">
      <c r="A77" s="49"/>
      <c r="B77" s="42"/>
      <c r="C77" s="42"/>
      <c r="D77" s="50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4.25" customHeight="1" x14ac:dyDescent="0.2">
      <c r="A78" s="49"/>
      <c r="B78" s="42"/>
      <c r="C78" s="42"/>
      <c r="D78" s="50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4.25" customHeight="1" x14ac:dyDescent="0.2">
      <c r="A79" s="49"/>
      <c r="B79" s="42"/>
      <c r="C79" s="42"/>
      <c r="D79" s="50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1:26" ht="14.25" customHeight="1" x14ac:dyDescent="0.2">
      <c r="A80" s="49"/>
      <c r="B80" s="42"/>
      <c r="C80" s="42"/>
      <c r="D80" s="50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1:26" ht="14.25" customHeight="1" x14ac:dyDescent="0.2">
      <c r="A81" s="49"/>
      <c r="B81" s="42"/>
      <c r="C81" s="42"/>
      <c r="D81" s="50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 ht="14.25" customHeight="1" x14ac:dyDescent="0.2">
      <c r="A82" s="49"/>
      <c r="B82" s="42"/>
      <c r="C82" s="42"/>
      <c r="D82" s="50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1:26" ht="14.25" customHeight="1" x14ac:dyDescent="0.2">
      <c r="A83" s="49"/>
      <c r="B83" s="42"/>
      <c r="C83" s="42"/>
      <c r="D83" s="50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 ht="14.25" customHeight="1" x14ac:dyDescent="0.2">
      <c r="A84" s="49"/>
      <c r="B84" s="42"/>
      <c r="C84" s="42"/>
      <c r="D84" s="50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ht="14.25" customHeight="1" x14ac:dyDescent="0.2">
      <c r="A85" s="49"/>
      <c r="B85" s="42"/>
      <c r="C85" s="42"/>
      <c r="D85" s="50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4.25" customHeight="1" x14ac:dyDescent="0.2">
      <c r="A86" s="49"/>
      <c r="B86" s="42"/>
      <c r="C86" s="42"/>
      <c r="D86" s="50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4.25" customHeight="1" x14ac:dyDescent="0.2">
      <c r="A87" s="49"/>
      <c r="B87" s="42"/>
      <c r="C87" s="42"/>
      <c r="D87" s="50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14.25" customHeight="1" x14ac:dyDescent="0.2">
      <c r="A88" s="49"/>
      <c r="B88" s="42"/>
      <c r="C88" s="42"/>
      <c r="D88" s="50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ht="14.25" customHeight="1" x14ac:dyDescent="0.2">
      <c r="A89" s="49"/>
      <c r="B89" s="42"/>
      <c r="C89" s="42"/>
      <c r="D89" s="50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 ht="14.25" customHeight="1" x14ac:dyDescent="0.2">
      <c r="A90" s="49"/>
      <c r="B90" s="42"/>
      <c r="C90" s="42"/>
      <c r="D90" s="50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4.25" customHeight="1" x14ac:dyDescent="0.2">
      <c r="A91" s="49"/>
      <c r="B91" s="42"/>
      <c r="C91" s="42"/>
      <c r="D91" s="50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14.25" customHeight="1" x14ac:dyDescent="0.2">
      <c r="A92" s="49"/>
      <c r="B92" s="42"/>
      <c r="C92" s="42"/>
      <c r="D92" s="50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4.25" customHeight="1" x14ac:dyDescent="0.2">
      <c r="A93" s="49"/>
      <c r="B93" s="42"/>
      <c r="C93" s="42"/>
      <c r="D93" s="50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4.25" customHeight="1" x14ac:dyDescent="0.2">
      <c r="A94" s="49"/>
      <c r="B94" s="42"/>
      <c r="C94" s="42"/>
      <c r="D94" s="50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4.25" customHeight="1" x14ac:dyDescent="0.2">
      <c r="A95" s="49"/>
      <c r="B95" s="42"/>
      <c r="C95" s="42"/>
      <c r="D95" s="50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4.25" customHeight="1" x14ac:dyDescent="0.2">
      <c r="A96" s="49"/>
      <c r="B96" s="42"/>
      <c r="C96" s="42"/>
      <c r="D96" s="50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 ht="14.25" customHeight="1" x14ac:dyDescent="0.2">
      <c r="A97" s="49"/>
      <c r="B97" s="42"/>
      <c r="C97" s="42"/>
      <c r="D97" s="50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spans="1:26" ht="14.25" customHeight="1" x14ac:dyDescent="0.2">
      <c r="A98" s="49"/>
      <c r="B98" s="42"/>
      <c r="C98" s="42"/>
      <c r="D98" s="50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 ht="14.25" customHeight="1" x14ac:dyDescent="0.2">
      <c r="A99" s="49"/>
      <c r="B99" s="42"/>
      <c r="C99" s="42"/>
      <c r="D99" s="50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spans="1:26" ht="14.25" customHeight="1" x14ac:dyDescent="0.2">
      <c r="A100" s="49"/>
      <c r="B100" s="42"/>
      <c r="C100" s="42"/>
      <c r="D100" s="50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spans="1:26" ht="14.25" customHeight="1" x14ac:dyDescent="0.2">
      <c r="A101" s="49"/>
      <c r="B101" s="42"/>
      <c r="C101" s="42"/>
      <c r="D101" s="50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spans="1:26" ht="14.25" customHeight="1" x14ac:dyDescent="0.2">
      <c r="A102" s="49"/>
      <c r="B102" s="42"/>
      <c r="C102" s="42"/>
      <c r="D102" s="50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spans="1:26" ht="14.25" customHeight="1" x14ac:dyDescent="0.2">
      <c r="A103" s="49"/>
      <c r="B103" s="42"/>
      <c r="C103" s="42"/>
      <c r="D103" s="50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spans="1:26" ht="14.25" customHeight="1" x14ac:dyDescent="0.2">
      <c r="A104" s="49"/>
      <c r="B104" s="42"/>
      <c r="C104" s="42"/>
      <c r="D104" s="50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spans="1:26" ht="14.25" customHeight="1" x14ac:dyDescent="0.2">
      <c r="A105" s="49"/>
      <c r="B105" s="42"/>
      <c r="C105" s="42"/>
      <c r="D105" s="50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spans="1:26" ht="14.25" customHeight="1" x14ac:dyDescent="0.2">
      <c r="A106" s="49"/>
      <c r="B106" s="42"/>
      <c r="C106" s="42"/>
      <c r="D106" s="50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spans="1:26" ht="14.25" customHeight="1" x14ac:dyDescent="0.2">
      <c r="A107" s="49"/>
      <c r="B107" s="42"/>
      <c r="C107" s="42"/>
      <c r="D107" s="50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spans="1:26" ht="14.25" customHeight="1" x14ac:dyDescent="0.2">
      <c r="A108" s="49"/>
      <c r="B108" s="42"/>
      <c r="C108" s="42"/>
      <c r="D108" s="50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spans="1:26" ht="14.25" customHeight="1" x14ac:dyDescent="0.2">
      <c r="A109" s="49"/>
      <c r="B109" s="42"/>
      <c r="C109" s="42"/>
      <c r="D109" s="50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spans="1:26" ht="14.25" customHeight="1" x14ac:dyDescent="0.2">
      <c r="A110" s="49"/>
      <c r="B110" s="42"/>
      <c r="C110" s="42"/>
      <c r="D110" s="50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spans="1:26" ht="14.25" customHeight="1" x14ac:dyDescent="0.2">
      <c r="A111" s="49"/>
      <c r="B111" s="42"/>
      <c r="C111" s="42"/>
      <c r="D111" s="50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spans="1:26" ht="14.25" customHeight="1" x14ac:dyDescent="0.2">
      <c r="A112" s="49"/>
      <c r="B112" s="42"/>
      <c r="C112" s="42"/>
      <c r="D112" s="50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spans="1:26" ht="14.25" customHeight="1" x14ac:dyDescent="0.2">
      <c r="A113" s="49"/>
      <c r="B113" s="42"/>
      <c r="C113" s="42"/>
      <c r="D113" s="50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spans="1:26" ht="14.25" customHeight="1" x14ac:dyDescent="0.2">
      <c r="A114" s="49"/>
      <c r="B114" s="42"/>
      <c r="C114" s="42"/>
      <c r="D114" s="50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spans="1:26" ht="14.25" customHeight="1" x14ac:dyDescent="0.2">
      <c r="A115" s="49"/>
      <c r="B115" s="42"/>
      <c r="C115" s="42"/>
      <c r="D115" s="50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spans="1:26" ht="14.25" customHeight="1" x14ac:dyDescent="0.2">
      <c r="A116" s="49"/>
      <c r="B116" s="42"/>
      <c r="C116" s="42"/>
      <c r="D116" s="50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spans="1:26" ht="14.25" customHeight="1" x14ac:dyDescent="0.2">
      <c r="A117" s="49"/>
      <c r="B117" s="42"/>
      <c r="C117" s="42"/>
      <c r="D117" s="50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spans="1:26" ht="14.25" customHeight="1" x14ac:dyDescent="0.2">
      <c r="A118" s="49"/>
      <c r="B118" s="42"/>
      <c r="C118" s="42"/>
      <c r="D118" s="50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spans="1:26" ht="14.25" customHeight="1" x14ac:dyDescent="0.2">
      <c r="A119" s="49"/>
      <c r="B119" s="42"/>
      <c r="C119" s="42"/>
      <c r="D119" s="50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spans="1:26" ht="14.25" customHeight="1" x14ac:dyDescent="0.2">
      <c r="A120" s="49"/>
      <c r="B120" s="42"/>
      <c r="C120" s="42"/>
      <c r="D120" s="50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6" ht="14.25" customHeight="1" x14ac:dyDescent="0.2">
      <c r="A121" s="49"/>
      <c r="B121" s="42"/>
      <c r="C121" s="42"/>
      <c r="D121" s="50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spans="1:26" ht="14.25" customHeight="1" x14ac:dyDescent="0.2">
      <c r="A122" s="49"/>
      <c r="B122" s="42"/>
      <c r="C122" s="42"/>
      <c r="D122" s="50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spans="1:26" ht="14.25" customHeight="1" x14ac:dyDescent="0.2">
      <c r="A123" s="49"/>
      <c r="B123" s="42"/>
      <c r="C123" s="42"/>
      <c r="D123" s="50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spans="1:26" ht="14.25" customHeight="1" x14ac:dyDescent="0.2">
      <c r="A124" s="49"/>
      <c r="B124" s="42"/>
      <c r="C124" s="42"/>
      <c r="D124" s="50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spans="1:26" ht="14.25" customHeight="1" x14ac:dyDescent="0.2">
      <c r="A125" s="49"/>
      <c r="B125" s="42"/>
      <c r="C125" s="42"/>
      <c r="D125" s="50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spans="1:26" ht="14.25" customHeight="1" x14ac:dyDescent="0.2">
      <c r="A126" s="49"/>
      <c r="B126" s="42"/>
      <c r="C126" s="42"/>
      <c r="D126" s="50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spans="1:26" ht="14.25" customHeight="1" x14ac:dyDescent="0.2">
      <c r="A127" s="49"/>
      <c r="B127" s="42"/>
      <c r="C127" s="42"/>
      <c r="D127" s="50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spans="1:26" ht="14.25" customHeight="1" x14ac:dyDescent="0.2">
      <c r="A128" s="49"/>
      <c r="B128" s="42"/>
      <c r="C128" s="42"/>
      <c r="D128" s="50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spans="1:26" ht="14.25" customHeight="1" x14ac:dyDescent="0.2">
      <c r="A129" s="49"/>
      <c r="B129" s="42"/>
      <c r="C129" s="42"/>
      <c r="D129" s="50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spans="1:26" ht="14.25" customHeight="1" x14ac:dyDescent="0.2">
      <c r="A130" s="49"/>
      <c r="B130" s="42"/>
      <c r="C130" s="42"/>
      <c r="D130" s="50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spans="1:26" ht="14.25" customHeight="1" x14ac:dyDescent="0.2">
      <c r="A131" s="49"/>
      <c r="B131" s="42"/>
      <c r="C131" s="42"/>
      <c r="D131" s="50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spans="1:26" ht="14.25" customHeight="1" x14ac:dyDescent="0.2">
      <c r="A132" s="49"/>
      <c r="B132" s="42"/>
      <c r="C132" s="42"/>
      <c r="D132" s="50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spans="1:26" ht="14.25" customHeight="1" x14ac:dyDescent="0.2">
      <c r="A133" s="49"/>
      <c r="B133" s="42"/>
      <c r="C133" s="42"/>
      <c r="D133" s="50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spans="1:26" ht="14.25" customHeight="1" x14ac:dyDescent="0.2">
      <c r="A134" s="49"/>
      <c r="B134" s="42"/>
      <c r="C134" s="42"/>
      <c r="D134" s="50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ht="14.25" customHeight="1" x14ac:dyDescent="0.2">
      <c r="A135" s="49"/>
      <c r="B135" s="42"/>
      <c r="C135" s="42"/>
      <c r="D135" s="50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spans="1:26" ht="14.25" customHeight="1" x14ac:dyDescent="0.2">
      <c r="A136" s="49"/>
      <c r="B136" s="42"/>
      <c r="C136" s="42"/>
      <c r="D136" s="50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spans="1:26" ht="14.25" customHeight="1" x14ac:dyDescent="0.2">
      <c r="A137" s="49"/>
      <c r="B137" s="42"/>
      <c r="C137" s="42"/>
      <c r="D137" s="50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spans="1:26" ht="14.25" customHeight="1" x14ac:dyDescent="0.2">
      <c r="A138" s="49"/>
      <c r="B138" s="42"/>
      <c r="C138" s="42"/>
      <c r="D138" s="50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spans="1:26" ht="14.25" customHeight="1" x14ac:dyDescent="0.2">
      <c r="A139" s="49"/>
      <c r="B139" s="42"/>
      <c r="C139" s="42"/>
      <c r="D139" s="50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spans="1:26" ht="14.25" customHeight="1" x14ac:dyDescent="0.2">
      <c r="A140" s="49"/>
      <c r="B140" s="42"/>
      <c r="C140" s="42"/>
      <c r="D140" s="50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spans="1:26" ht="14.25" customHeight="1" x14ac:dyDescent="0.2">
      <c r="A141" s="49"/>
      <c r="B141" s="42"/>
      <c r="C141" s="42"/>
      <c r="D141" s="50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spans="1:26" ht="14.25" customHeight="1" x14ac:dyDescent="0.2">
      <c r="A142" s="49"/>
      <c r="B142" s="42"/>
      <c r="C142" s="42"/>
      <c r="D142" s="50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spans="1:26" ht="14.25" customHeight="1" x14ac:dyDescent="0.2">
      <c r="A143" s="49"/>
      <c r="B143" s="42"/>
      <c r="C143" s="42"/>
      <c r="D143" s="50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spans="1:26" ht="14.25" customHeight="1" x14ac:dyDescent="0.2">
      <c r="A144" s="49"/>
      <c r="B144" s="42"/>
      <c r="C144" s="42"/>
      <c r="D144" s="50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spans="1:26" ht="14.25" customHeight="1" x14ac:dyDescent="0.2">
      <c r="A145" s="49"/>
      <c r="B145" s="42"/>
      <c r="C145" s="42"/>
      <c r="D145" s="50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spans="1:26" ht="14.25" customHeight="1" x14ac:dyDescent="0.2">
      <c r="A146" s="49"/>
      <c r="B146" s="42"/>
      <c r="C146" s="42"/>
      <c r="D146" s="50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spans="1:26" ht="14.25" customHeight="1" x14ac:dyDescent="0.2">
      <c r="A147" s="49"/>
      <c r="B147" s="42"/>
      <c r="C147" s="42"/>
      <c r="D147" s="50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spans="1:26" ht="14.25" customHeight="1" x14ac:dyDescent="0.2">
      <c r="A148" s="49"/>
      <c r="B148" s="42"/>
      <c r="C148" s="42"/>
      <c r="D148" s="50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spans="1:26" ht="14.25" customHeight="1" x14ac:dyDescent="0.2">
      <c r="A149" s="49"/>
      <c r="B149" s="42"/>
      <c r="C149" s="42"/>
      <c r="D149" s="50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spans="1:26" ht="14.25" customHeight="1" x14ac:dyDescent="0.2">
      <c r="A150" s="49"/>
      <c r="B150" s="42"/>
      <c r="C150" s="42"/>
      <c r="D150" s="50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spans="1:26" ht="14.25" customHeight="1" x14ac:dyDescent="0.2">
      <c r="A151" s="49"/>
      <c r="B151" s="42"/>
      <c r="C151" s="42"/>
      <c r="D151" s="50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spans="1:26" ht="14.25" customHeight="1" x14ac:dyDescent="0.2">
      <c r="A152" s="49"/>
      <c r="B152" s="42"/>
      <c r="C152" s="42"/>
      <c r="D152" s="50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spans="1:26" ht="14.25" customHeight="1" x14ac:dyDescent="0.2">
      <c r="A153" s="49"/>
      <c r="B153" s="42"/>
      <c r="C153" s="42"/>
      <c r="D153" s="50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spans="1:26" ht="14.25" customHeight="1" x14ac:dyDescent="0.2">
      <c r="A154" s="49"/>
      <c r="B154" s="42"/>
      <c r="C154" s="42"/>
      <c r="D154" s="50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spans="1:26" ht="14.25" customHeight="1" x14ac:dyDescent="0.2">
      <c r="A155" s="49"/>
      <c r="B155" s="42"/>
      <c r="C155" s="42"/>
      <c r="D155" s="50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spans="1:26" ht="14.25" customHeight="1" x14ac:dyDescent="0.2">
      <c r="A156" s="49"/>
      <c r="B156" s="42"/>
      <c r="C156" s="42"/>
      <c r="D156" s="50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spans="1:26" ht="14.25" customHeight="1" x14ac:dyDescent="0.2">
      <c r="A157" s="49"/>
      <c r="B157" s="42"/>
      <c r="C157" s="42"/>
      <c r="D157" s="50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spans="1:26" ht="14.25" customHeight="1" x14ac:dyDescent="0.2">
      <c r="A158" s="49"/>
      <c r="B158" s="42"/>
      <c r="C158" s="42"/>
      <c r="D158" s="50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spans="1:26" ht="14.25" customHeight="1" x14ac:dyDescent="0.2">
      <c r="A159" s="49"/>
      <c r="B159" s="42"/>
      <c r="C159" s="42"/>
      <c r="D159" s="50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spans="1:26" ht="14.25" customHeight="1" x14ac:dyDescent="0.2">
      <c r="A160" s="49"/>
      <c r="B160" s="42"/>
      <c r="C160" s="42"/>
      <c r="D160" s="50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spans="1:26" ht="14.25" customHeight="1" x14ac:dyDescent="0.2">
      <c r="A161" s="49"/>
      <c r="B161" s="42"/>
      <c r="C161" s="42"/>
      <c r="D161" s="50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spans="1:26" ht="14.25" customHeight="1" x14ac:dyDescent="0.2">
      <c r="A162" s="49"/>
      <c r="B162" s="42"/>
      <c r="C162" s="42"/>
      <c r="D162" s="50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spans="1:26" ht="14.25" customHeight="1" x14ac:dyDescent="0.2">
      <c r="A163" s="49"/>
      <c r="B163" s="42"/>
      <c r="C163" s="42"/>
      <c r="D163" s="50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spans="1:26" ht="14.25" customHeight="1" x14ac:dyDescent="0.2">
      <c r="A164" s="49"/>
      <c r="B164" s="42"/>
      <c r="C164" s="42"/>
      <c r="D164" s="50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spans="1:26" ht="14.25" customHeight="1" x14ac:dyDescent="0.2">
      <c r="A165" s="49"/>
      <c r="B165" s="42"/>
      <c r="C165" s="42"/>
      <c r="D165" s="50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spans="1:26" ht="14.25" customHeight="1" x14ac:dyDescent="0.2">
      <c r="A166" s="49"/>
      <c r="B166" s="42"/>
      <c r="C166" s="42"/>
      <c r="D166" s="50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spans="1:26" ht="14.25" customHeight="1" x14ac:dyDescent="0.2">
      <c r="A167" s="49"/>
      <c r="B167" s="42"/>
      <c r="C167" s="42"/>
      <c r="D167" s="50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spans="1:26" ht="14.25" customHeight="1" x14ac:dyDescent="0.2">
      <c r="A168" s="49"/>
      <c r="B168" s="42"/>
      <c r="C168" s="42"/>
      <c r="D168" s="50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spans="1:26" ht="14.25" customHeight="1" x14ac:dyDescent="0.2">
      <c r="A169" s="49"/>
      <c r="B169" s="42"/>
      <c r="C169" s="42"/>
      <c r="D169" s="50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spans="1:26" ht="14.25" customHeight="1" x14ac:dyDescent="0.2">
      <c r="A170" s="49"/>
      <c r="B170" s="42"/>
      <c r="C170" s="42"/>
      <c r="D170" s="50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spans="1:26" ht="14.25" customHeight="1" x14ac:dyDescent="0.2">
      <c r="A171" s="49"/>
      <c r="B171" s="42"/>
      <c r="C171" s="42"/>
      <c r="D171" s="50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spans="1:26" ht="14.25" customHeight="1" x14ac:dyDescent="0.2">
      <c r="A172" s="49"/>
      <c r="B172" s="42"/>
      <c r="C172" s="42"/>
      <c r="D172" s="50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spans="1:26" ht="14.25" customHeight="1" x14ac:dyDescent="0.2">
      <c r="A173" s="49"/>
      <c r="B173" s="42"/>
      <c r="C173" s="42"/>
      <c r="D173" s="50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spans="1:26" ht="14.25" customHeight="1" x14ac:dyDescent="0.2">
      <c r="A174" s="49"/>
      <c r="B174" s="42"/>
      <c r="C174" s="42"/>
      <c r="D174" s="50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spans="1:26" ht="14.25" customHeight="1" x14ac:dyDescent="0.2">
      <c r="A175" s="49"/>
      <c r="B175" s="42"/>
      <c r="C175" s="42"/>
      <c r="D175" s="50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spans="1:26" ht="14.25" customHeight="1" x14ac:dyDescent="0.2">
      <c r="A176" s="49"/>
      <c r="B176" s="42"/>
      <c r="C176" s="42"/>
      <c r="D176" s="50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spans="1:26" ht="14.25" customHeight="1" x14ac:dyDescent="0.2">
      <c r="A177" s="49"/>
      <c r="B177" s="42"/>
      <c r="C177" s="42"/>
      <c r="D177" s="50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spans="1:26" ht="14.25" customHeight="1" x14ac:dyDescent="0.2">
      <c r="A178" s="49"/>
      <c r="B178" s="42"/>
      <c r="C178" s="42"/>
      <c r="D178" s="50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spans="1:26" ht="14.25" customHeight="1" x14ac:dyDescent="0.2">
      <c r="A179" s="49"/>
      <c r="B179" s="42"/>
      <c r="C179" s="42"/>
      <c r="D179" s="50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spans="1:26" ht="14.25" customHeight="1" x14ac:dyDescent="0.2">
      <c r="A180" s="49"/>
      <c r="B180" s="42"/>
      <c r="C180" s="42"/>
      <c r="D180" s="50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spans="1:26" ht="14.25" customHeight="1" x14ac:dyDescent="0.2">
      <c r="A181" s="49"/>
      <c r="B181" s="42"/>
      <c r="C181" s="42"/>
      <c r="D181" s="50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spans="1:26" ht="14.25" customHeight="1" x14ac:dyDescent="0.2">
      <c r="A182" s="49"/>
      <c r="B182" s="42"/>
      <c r="C182" s="42"/>
      <c r="D182" s="50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spans="1:26" ht="14.25" customHeight="1" x14ac:dyDescent="0.2">
      <c r="A183" s="49"/>
      <c r="B183" s="42"/>
      <c r="C183" s="42"/>
      <c r="D183" s="50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spans="1:26" ht="14.25" customHeight="1" x14ac:dyDescent="0.2">
      <c r="A184" s="49"/>
      <c r="B184" s="42"/>
      <c r="C184" s="42"/>
      <c r="D184" s="50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spans="1:26" ht="14.25" customHeight="1" x14ac:dyDescent="0.2">
      <c r="A185" s="49"/>
      <c r="B185" s="42"/>
      <c r="C185" s="42"/>
      <c r="D185" s="50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spans="1:26" ht="14.25" customHeight="1" x14ac:dyDescent="0.2">
      <c r="A186" s="49"/>
      <c r="B186" s="42"/>
      <c r="C186" s="42"/>
      <c r="D186" s="50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spans="1:26" ht="14.25" customHeight="1" x14ac:dyDescent="0.2">
      <c r="A187" s="49"/>
      <c r="B187" s="42"/>
      <c r="C187" s="42"/>
      <c r="D187" s="50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spans="1:26" ht="14.25" customHeight="1" x14ac:dyDescent="0.2">
      <c r="A188" s="49"/>
      <c r="B188" s="42"/>
      <c r="C188" s="42"/>
      <c r="D188" s="50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spans="1:26" ht="14.25" customHeight="1" x14ac:dyDescent="0.2">
      <c r="A189" s="49"/>
      <c r="B189" s="42"/>
      <c r="C189" s="42"/>
      <c r="D189" s="50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spans="1:26" ht="14.25" customHeight="1" x14ac:dyDescent="0.2">
      <c r="A190" s="49"/>
      <c r="B190" s="42"/>
      <c r="C190" s="42"/>
      <c r="D190" s="50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spans="1:26" ht="14.25" customHeight="1" x14ac:dyDescent="0.2">
      <c r="A191" s="49"/>
      <c r="B191" s="42"/>
      <c r="C191" s="42"/>
      <c r="D191" s="50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spans="1:26" ht="14.25" customHeight="1" x14ac:dyDescent="0.2">
      <c r="A192" s="49"/>
      <c r="B192" s="42"/>
      <c r="C192" s="42"/>
      <c r="D192" s="50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spans="1:26" ht="14.25" customHeight="1" x14ac:dyDescent="0.2">
      <c r="A193" s="49"/>
      <c r="B193" s="42"/>
      <c r="C193" s="42"/>
      <c r="D193" s="50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spans="1:26" ht="14.25" customHeight="1" x14ac:dyDescent="0.2">
      <c r="A194" s="49"/>
      <c r="B194" s="42"/>
      <c r="C194" s="42"/>
      <c r="D194" s="50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spans="1:26" ht="14.25" customHeight="1" x14ac:dyDescent="0.2">
      <c r="A195" s="49"/>
      <c r="B195" s="42"/>
      <c r="C195" s="42"/>
      <c r="D195" s="50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spans="1:26" ht="14.25" customHeight="1" x14ac:dyDescent="0.2">
      <c r="A196" s="49"/>
      <c r="B196" s="42"/>
      <c r="C196" s="42"/>
      <c r="D196" s="50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spans="1:26" ht="14.25" customHeight="1" x14ac:dyDescent="0.2">
      <c r="A197" s="49"/>
      <c r="B197" s="42"/>
      <c r="C197" s="42"/>
      <c r="D197" s="50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spans="1:26" ht="14.25" customHeight="1" x14ac:dyDescent="0.2">
      <c r="A198" s="49"/>
      <c r="B198" s="42"/>
      <c r="C198" s="42"/>
      <c r="D198" s="50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spans="1:26" ht="14.25" customHeight="1" x14ac:dyDescent="0.2">
      <c r="A199" s="49"/>
      <c r="B199" s="42"/>
      <c r="C199" s="42"/>
      <c r="D199" s="50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spans="1:26" ht="14.25" customHeight="1" x14ac:dyDescent="0.2">
      <c r="A200" s="49"/>
      <c r="B200" s="42"/>
      <c r="C200" s="42"/>
      <c r="D200" s="50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spans="1:26" ht="14.25" customHeight="1" x14ac:dyDescent="0.2">
      <c r="A201" s="49"/>
      <c r="B201" s="42"/>
      <c r="C201" s="42"/>
      <c r="D201" s="50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spans="1:26" ht="14.25" customHeight="1" x14ac:dyDescent="0.2">
      <c r="A202" s="49"/>
      <c r="B202" s="42"/>
      <c r="C202" s="42"/>
      <c r="D202" s="50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spans="1:26" ht="14.25" customHeight="1" x14ac:dyDescent="0.2">
      <c r="A203" s="49"/>
      <c r="B203" s="42"/>
      <c r="C203" s="42"/>
      <c r="D203" s="50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spans="1:26" ht="14.25" customHeight="1" x14ac:dyDescent="0.2">
      <c r="A204" s="49"/>
      <c r="B204" s="42"/>
      <c r="C204" s="42"/>
      <c r="D204" s="50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spans="1:26" ht="14.25" customHeight="1" x14ac:dyDescent="0.2">
      <c r="A205" s="49"/>
      <c r="B205" s="42"/>
      <c r="C205" s="42"/>
      <c r="D205" s="50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spans="1:26" ht="14.25" customHeight="1" x14ac:dyDescent="0.2">
      <c r="A206" s="49"/>
      <c r="B206" s="42"/>
      <c r="C206" s="42"/>
      <c r="D206" s="50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spans="1:26" ht="14.25" customHeight="1" x14ac:dyDescent="0.2">
      <c r="A207" s="49"/>
      <c r="B207" s="42"/>
      <c r="C207" s="42"/>
      <c r="D207" s="50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spans="1:26" ht="14.25" customHeight="1" x14ac:dyDescent="0.2">
      <c r="A208" s="49"/>
      <c r="B208" s="42"/>
      <c r="C208" s="42"/>
      <c r="D208" s="50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spans="1:26" ht="14.25" customHeight="1" x14ac:dyDescent="0.2">
      <c r="A209" s="49"/>
      <c r="B209" s="42"/>
      <c r="C209" s="42"/>
      <c r="D209" s="50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spans="1:26" ht="14.25" customHeight="1" x14ac:dyDescent="0.2">
      <c r="A210" s="49"/>
      <c r="B210" s="42"/>
      <c r="C210" s="42"/>
      <c r="D210" s="50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spans="1:26" ht="14.25" customHeight="1" x14ac:dyDescent="0.2">
      <c r="A211" s="49"/>
      <c r="B211" s="42"/>
      <c r="C211" s="42"/>
      <c r="D211" s="50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spans="1:26" ht="14.25" customHeight="1" x14ac:dyDescent="0.2">
      <c r="A212" s="49"/>
      <c r="B212" s="42"/>
      <c r="C212" s="42"/>
      <c r="D212" s="50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spans="1:26" ht="14.25" customHeight="1" x14ac:dyDescent="0.2">
      <c r="A213" s="49"/>
      <c r="B213" s="42"/>
      <c r="C213" s="42"/>
      <c r="D213" s="50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spans="1:26" ht="14.25" customHeight="1" x14ac:dyDescent="0.2">
      <c r="A214" s="49"/>
      <c r="B214" s="42"/>
      <c r="C214" s="42"/>
      <c r="D214" s="50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spans="1:26" ht="14.25" customHeight="1" x14ac:dyDescent="0.2">
      <c r="A215" s="49"/>
      <c r="B215" s="42"/>
      <c r="C215" s="42"/>
      <c r="D215" s="50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spans="1:26" ht="14.25" customHeight="1" x14ac:dyDescent="0.2">
      <c r="A216" s="49"/>
      <c r="B216" s="42"/>
      <c r="C216" s="42"/>
      <c r="D216" s="50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spans="1:26" ht="14.25" customHeight="1" x14ac:dyDescent="0.2">
      <c r="A217" s="49"/>
      <c r="B217" s="42"/>
      <c r="C217" s="42"/>
      <c r="D217" s="50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spans="1:26" ht="14.25" customHeight="1" x14ac:dyDescent="0.2">
      <c r="A218" s="49"/>
      <c r="B218" s="42"/>
      <c r="C218" s="42"/>
      <c r="D218" s="50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spans="1:26" ht="14.25" customHeight="1" x14ac:dyDescent="0.2">
      <c r="A219" s="49"/>
      <c r="B219" s="42"/>
      <c r="C219" s="42"/>
      <c r="D219" s="50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spans="1:26" ht="14.25" customHeight="1" x14ac:dyDescent="0.2">
      <c r="A220" s="49"/>
      <c r="B220" s="42"/>
      <c r="C220" s="42"/>
      <c r="D220" s="50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spans="1:26" ht="14.25" customHeight="1" x14ac:dyDescent="0.2">
      <c r="A221" s="49"/>
      <c r="B221" s="42"/>
      <c r="C221" s="42"/>
      <c r="D221" s="50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spans="1:26" ht="14.25" customHeight="1" x14ac:dyDescent="0.2">
      <c r="A222" s="49"/>
      <c r="B222" s="42"/>
      <c r="C222" s="42"/>
      <c r="D222" s="50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spans="1:26" ht="14.25" customHeight="1" x14ac:dyDescent="0.2">
      <c r="A223" s="49"/>
      <c r="B223" s="42"/>
      <c r="C223" s="42"/>
      <c r="D223" s="50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spans="1:26" ht="14.25" customHeight="1" x14ac:dyDescent="0.2">
      <c r="A224" s="49"/>
      <c r="B224" s="42"/>
      <c r="C224" s="42"/>
      <c r="D224" s="50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spans="1:26" ht="14.25" customHeight="1" x14ac:dyDescent="0.2">
      <c r="A225" s="49"/>
      <c r="B225" s="42"/>
      <c r="C225" s="42"/>
      <c r="D225" s="50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spans="1:26" ht="14.25" customHeight="1" x14ac:dyDescent="0.2">
      <c r="A226" s="49"/>
      <c r="B226" s="42"/>
      <c r="C226" s="42"/>
      <c r="D226" s="50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spans="1:26" ht="14.25" customHeight="1" x14ac:dyDescent="0.2">
      <c r="A227" s="49"/>
      <c r="B227" s="42"/>
      <c r="C227" s="42"/>
      <c r="D227" s="50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spans="1:26" ht="14.25" customHeight="1" x14ac:dyDescent="0.2">
      <c r="A228" s="49"/>
      <c r="B228" s="42"/>
      <c r="C228" s="42"/>
      <c r="D228" s="50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spans="1:26" ht="14.25" customHeight="1" x14ac:dyDescent="0.2">
      <c r="A229" s="49"/>
      <c r="B229" s="42"/>
      <c r="C229" s="42"/>
      <c r="D229" s="50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spans="1:26" ht="14.25" customHeight="1" x14ac:dyDescent="0.2">
      <c r="A230" s="49"/>
      <c r="B230" s="42"/>
      <c r="C230" s="42"/>
      <c r="D230" s="50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spans="1:26" ht="14.25" customHeight="1" x14ac:dyDescent="0.2">
      <c r="A231" s="49"/>
      <c r="B231" s="42"/>
      <c r="C231" s="42"/>
      <c r="D231" s="50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spans="1:26" ht="14.25" customHeight="1" x14ac:dyDescent="0.2">
      <c r="A232" s="49"/>
      <c r="B232" s="42"/>
      <c r="C232" s="42"/>
      <c r="D232" s="50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spans="1:26" ht="14.25" customHeight="1" x14ac:dyDescent="0.2">
      <c r="A233" s="49"/>
      <c r="B233" s="42"/>
      <c r="C233" s="42"/>
      <c r="D233" s="50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spans="1:26" ht="14.25" customHeight="1" x14ac:dyDescent="0.2">
      <c r="A234" s="49"/>
      <c r="B234" s="42"/>
      <c r="C234" s="42"/>
      <c r="D234" s="50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spans="1:26" ht="14.25" customHeight="1" x14ac:dyDescent="0.2">
      <c r="A235" s="49"/>
      <c r="B235" s="42"/>
      <c r="C235" s="42"/>
      <c r="D235" s="50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spans="1:26" ht="14.25" customHeight="1" x14ac:dyDescent="0.2">
      <c r="A236" s="49"/>
      <c r="B236" s="42"/>
      <c r="C236" s="42"/>
      <c r="D236" s="50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spans="1:26" ht="14.25" customHeight="1" x14ac:dyDescent="0.2">
      <c r="A237" s="49"/>
      <c r="B237" s="42"/>
      <c r="C237" s="42"/>
      <c r="D237" s="50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spans="1:26" ht="14.25" customHeight="1" x14ac:dyDescent="0.2">
      <c r="A238" s="49"/>
      <c r="B238" s="42"/>
      <c r="C238" s="42"/>
      <c r="D238" s="50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spans="1:26" ht="14.25" customHeight="1" x14ac:dyDescent="0.2">
      <c r="A239" s="49"/>
      <c r="B239" s="42"/>
      <c r="C239" s="42"/>
      <c r="D239" s="50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spans="1:26" ht="14.25" customHeight="1" x14ac:dyDescent="0.2">
      <c r="A240" s="49"/>
      <c r="B240" s="42"/>
      <c r="C240" s="42"/>
      <c r="D240" s="50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spans="1:26" ht="14.25" customHeight="1" x14ac:dyDescent="0.2">
      <c r="A241" s="49"/>
      <c r="B241" s="42"/>
      <c r="C241" s="42"/>
      <c r="D241" s="50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spans="1:26" ht="14.25" customHeight="1" x14ac:dyDescent="0.2">
      <c r="A242" s="49"/>
      <c r="B242" s="42"/>
      <c r="C242" s="42"/>
      <c r="D242" s="50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spans="1:26" ht="14.25" customHeight="1" x14ac:dyDescent="0.2">
      <c r="A243" s="49"/>
      <c r="B243" s="42"/>
      <c r="C243" s="42"/>
      <c r="D243" s="50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spans="1:26" ht="14.25" customHeight="1" x14ac:dyDescent="0.2">
      <c r="A244" s="49"/>
      <c r="B244" s="42"/>
      <c r="C244" s="42"/>
      <c r="D244" s="50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spans="1:26" ht="14.25" customHeight="1" x14ac:dyDescent="0.2">
      <c r="A245" s="49"/>
      <c r="B245" s="42"/>
      <c r="C245" s="42"/>
      <c r="D245" s="50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spans="1:26" ht="14.25" customHeight="1" x14ac:dyDescent="0.2">
      <c r="A246" s="49"/>
      <c r="B246" s="42"/>
      <c r="C246" s="42"/>
      <c r="D246" s="50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spans="1:26" ht="14.25" customHeight="1" x14ac:dyDescent="0.2">
      <c r="A247" s="49"/>
      <c r="B247" s="42"/>
      <c r="C247" s="42"/>
      <c r="D247" s="50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spans="1:26" ht="14.25" customHeight="1" x14ac:dyDescent="0.2">
      <c r="A248" s="49"/>
      <c r="B248" s="42"/>
      <c r="C248" s="42"/>
      <c r="D248" s="50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spans="1:26" ht="14.25" customHeight="1" x14ac:dyDescent="0.2">
      <c r="A249" s="49"/>
      <c r="B249" s="42"/>
      <c r="C249" s="42"/>
      <c r="D249" s="50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spans="1:26" ht="14.25" customHeight="1" x14ac:dyDescent="0.2">
      <c r="A250" s="49"/>
      <c r="B250" s="42"/>
      <c r="C250" s="42"/>
      <c r="D250" s="50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spans="1:26" ht="14.25" customHeight="1" x14ac:dyDescent="0.2">
      <c r="A251" s="49"/>
      <c r="B251" s="42"/>
      <c r="C251" s="42"/>
      <c r="D251" s="50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spans="1:26" ht="14.25" customHeight="1" x14ac:dyDescent="0.2">
      <c r="A252" s="49"/>
      <c r="B252" s="42"/>
      <c r="C252" s="42"/>
      <c r="D252" s="50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spans="1:26" ht="14.25" customHeight="1" x14ac:dyDescent="0.2">
      <c r="A253" s="49"/>
      <c r="B253" s="42"/>
      <c r="C253" s="42"/>
      <c r="D253" s="50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spans="1:26" ht="14.25" customHeight="1" x14ac:dyDescent="0.2">
      <c r="A254" s="49"/>
      <c r="B254" s="42"/>
      <c r="C254" s="42"/>
      <c r="D254" s="50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spans="1:26" ht="14.25" customHeight="1" x14ac:dyDescent="0.2">
      <c r="A255" s="49"/>
      <c r="B255" s="42"/>
      <c r="C255" s="42"/>
      <c r="D255" s="50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spans="1:26" ht="14.25" customHeight="1" x14ac:dyDescent="0.2">
      <c r="A256" s="49"/>
      <c r="B256" s="42"/>
      <c r="C256" s="42"/>
      <c r="D256" s="50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spans="1:26" ht="14.25" customHeight="1" x14ac:dyDescent="0.2">
      <c r="A257" s="49"/>
      <c r="B257" s="42"/>
      <c r="C257" s="42"/>
      <c r="D257" s="50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spans="1:26" ht="14.25" customHeight="1" x14ac:dyDescent="0.2">
      <c r="A258" s="49"/>
      <c r="B258" s="42"/>
      <c r="C258" s="42"/>
      <c r="D258" s="50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spans="1:26" ht="14.25" customHeight="1" x14ac:dyDescent="0.2">
      <c r="A259" s="49"/>
      <c r="B259" s="42"/>
      <c r="C259" s="42"/>
      <c r="D259" s="50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spans="1:26" ht="14.25" customHeight="1" x14ac:dyDescent="0.2">
      <c r="A260" s="49"/>
      <c r="B260" s="42"/>
      <c r="C260" s="42"/>
      <c r="D260" s="50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spans="1:26" ht="14.25" customHeight="1" x14ac:dyDescent="0.2">
      <c r="A261" s="49"/>
      <c r="B261" s="42"/>
      <c r="C261" s="42"/>
      <c r="D261" s="50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spans="1:26" ht="14.25" customHeight="1" x14ac:dyDescent="0.2">
      <c r="A262" s="49"/>
      <c r="B262" s="42"/>
      <c r="C262" s="42"/>
      <c r="D262" s="50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spans="1:26" ht="14.25" customHeight="1" x14ac:dyDescent="0.2">
      <c r="A263" s="49"/>
      <c r="B263" s="42"/>
      <c r="C263" s="42"/>
      <c r="D263" s="50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spans="1:26" ht="14.25" customHeight="1" x14ac:dyDescent="0.2">
      <c r="A264" s="49"/>
      <c r="B264" s="42"/>
      <c r="C264" s="42"/>
      <c r="D264" s="50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spans="1:26" ht="14.25" customHeight="1" x14ac:dyDescent="0.2">
      <c r="A265" s="49"/>
      <c r="B265" s="42"/>
      <c r="C265" s="42"/>
      <c r="D265" s="50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spans="1:26" ht="14.25" customHeight="1" x14ac:dyDescent="0.2">
      <c r="A266" s="49"/>
      <c r="B266" s="42"/>
      <c r="C266" s="42"/>
      <c r="D266" s="50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spans="1:26" ht="14.25" customHeight="1" x14ac:dyDescent="0.2">
      <c r="A267" s="49"/>
      <c r="B267" s="42"/>
      <c r="C267" s="42"/>
      <c r="D267" s="50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spans="1:26" ht="14.25" customHeight="1" x14ac:dyDescent="0.2">
      <c r="A268" s="49"/>
      <c r="B268" s="42"/>
      <c r="C268" s="42"/>
      <c r="D268" s="50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spans="1:26" ht="14.25" customHeight="1" x14ac:dyDescent="0.2">
      <c r="A269" s="49"/>
      <c r="B269" s="42"/>
      <c r="C269" s="42"/>
      <c r="D269" s="50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spans="1:26" ht="14.25" customHeight="1" x14ac:dyDescent="0.2">
      <c r="A270" s="49"/>
      <c r="B270" s="42"/>
      <c r="C270" s="42"/>
      <c r="D270" s="50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spans="1:26" ht="14.25" customHeight="1" x14ac:dyDescent="0.2">
      <c r="A271" s="49"/>
      <c r="B271" s="42"/>
      <c r="C271" s="42"/>
      <c r="D271" s="50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spans="1:26" ht="14.25" customHeight="1" x14ac:dyDescent="0.2">
      <c r="A272" s="49"/>
      <c r="B272" s="42"/>
      <c r="C272" s="42"/>
      <c r="D272" s="50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spans="1:26" ht="14.25" customHeight="1" x14ac:dyDescent="0.2">
      <c r="A273" s="49"/>
      <c r="B273" s="42"/>
      <c r="C273" s="42"/>
      <c r="D273" s="50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spans="1:26" ht="14.25" customHeight="1" x14ac:dyDescent="0.2">
      <c r="A274" s="49"/>
      <c r="B274" s="42"/>
      <c r="C274" s="42"/>
      <c r="D274" s="50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spans="1:26" ht="14.25" customHeight="1" x14ac:dyDescent="0.2">
      <c r="A275" s="49"/>
      <c r="B275" s="42"/>
      <c r="C275" s="42"/>
      <c r="D275" s="50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spans="1:26" ht="14.25" customHeight="1" x14ac:dyDescent="0.2">
      <c r="A276" s="49"/>
      <c r="B276" s="42"/>
      <c r="C276" s="42"/>
      <c r="D276" s="50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spans="1:26" ht="14.25" customHeight="1" x14ac:dyDescent="0.2">
      <c r="A277" s="49"/>
      <c r="B277" s="42"/>
      <c r="C277" s="42"/>
      <c r="D277" s="50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spans="1:26" ht="14.25" customHeight="1" x14ac:dyDescent="0.2">
      <c r="A278" s="49"/>
      <c r="B278" s="42"/>
      <c r="C278" s="42"/>
      <c r="D278" s="50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spans="1:26" ht="14.25" customHeight="1" x14ac:dyDescent="0.2">
      <c r="A279" s="49"/>
      <c r="B279" s="42"/>
      <c r="C279" s="42"/>
      <c r="D279" s="50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spans="1:26" ht="14.25" customHeight="1" x14ac:dyDescent="0.2">
      <c r="A280" s="49"/>
      <c r="B280" s="42"/>
      <c r="C280" s="42"/>
      <c r="D280" s="50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spans="1:26" ht="14.25" customHeight="1" x14ac:dyDescent="0.2">
      <c r="A281" s="49"/>
      <c r="B281" s="42"/>
      <c r="C281" s="42"/>
      <c r="D281" s="50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spans="1:26" ht="14.25" customHeight="1" x14ac:dyDescent="0.2">
      <c r="A282" s="49"/>
      <c r="B282" s="42"/>
      <c r="C282" s="42"/>
      <c r="D282" s="50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spans="1:26" ht="14.25" customHeight="1" x14ac:dyDescent="0.2">
      <c r="A283" s="49"/>
      <c r="B283" s="42"/>
      <c r="C283" s="42"/>
      <c r="D283" s="50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spans="1:26" ht="14.25" customHeight="1" x14ac:dyDescent="0.2">
      <c r="A284" s="49"/>
      <c r="B284" s="42"/>
      <c r="C284" s="42"/>
      <c r="D284" s="50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spans="1:26" ht="14.25" customHeight="1" x14ac:dyDescent="0.2">
      <c r="A285" s="49"/>
      <c r="B285" s="42"/>
      <c r="C285" s="42"/>
      <c r="D285" s="50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spans="1:26" ht="14.25" customHeight="1" x14ac:dyDescent="0.2">
      <c r="A286" s="49"/>
      <c r="B286" s="42"/>
      <c r="C286" s="42"/>
      <c r="D286" s="50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spans="1:26" ht="14.25" customHeight="1" x14ac:dyDescent="0.2">
      <c r="A287" s="49"/>
      <c r="B287" s="42"/>
      <c r="C287" s="42"/>
      <c r="D287" s="50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spans="1:26" ht="14.25" customHeight="1" x14ac:dyDescent="0.2">
      <c r="A288" s="49"/>
      <c r="B288" s="42"/>
      <c r="C288" s="42"/>
      <c r="D288" s="50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spans="1:26" ht="14.25" customHeight="1" x14ac:dyDescent="0.2">
      <c r="A289" s="49"/>
      <c r="B289" s="42"/>
      <c r="C289" s="42"/>
      <c r="D289" s="50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spans="1:26" ht="14.25" customHeight="1" x14ac:dyDescent="0.2">
      <c r="A290" s="49"/>
      <c r="B290" s="42"/>
      <c r="C290" s="42"/>
      <c r="D290" s="50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spans="1:26" ht="14.25" customHeight="1" x14ac:dyDescent="0.2">
      <c r="A291" s="49"/>
      <c r="B291" s="42"/>
      <c r="C291" s="42"/>
      <c r="D291" s="50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spans="1:26" ht="14.25" customHeight="1" x14ac:dyDescent="0.2">
      <c r="A292" s="49"/>
      <c r="B292" s="42"/>
      <c r="C292" s="42"/>
      <c r="D292" s="50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spans="1:26" ht="14.25" customHeight="1" x14ac:dyDescent="0.2">
      <c r="A293" s="49"/>
      <c r="B293" s="42"/>
      <c r="C293" s="42"/>
      <c r="D293" s="50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spans="1:26" ht="14.25" customHeight="1" x14ac:dyDescent="0.2">
      <c r="A294" s="49"/>
      <c r="B294" s="42"/>
      <c r="C294" s="42"/>
      <c r="D294" s="50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spans="1:26" ht="14.25" customHeight="1" x14ac:dyDescent="0.2">
      <c r="A295" s="49"/>
      <c r="B295" s="42"/>
      <c r="C295" s="42"/>
      <c r="D295" s="50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spans="1:26" ht="14.25" customHeight="1" x14ac:dyDescent="0.2">
      <c r="A296" s="49"/>
      <c r="B296" s="42"/>
      <c r="C296" s="42"/>
      <c r="D296" s="50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spans="1:26" ht="14.25" customHeight="1" x14ac:dyDescent="0.2">
      <c r="A297" s="49"/>
      <c r="B297" s="42"/>
      <c r="C297" s="42"/>
      <c r="D297" s="50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spans="1:26" ht="14.25" customHeight="1" x14ac:dyDescent="0.2">
      <c r="A298" s="49"/>
      <c r="B298" s="42"/>
      <c r="C298" s="42"/>
      <c r="D298" s="50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spans="1:26" ht="14.25" customHeight="1" x14ac:dyDescent="0.2">
      <c r="A299" s="49"/>
      <c r="B299" s="42"/>
      <c r="C299" s="42"/>
      <c r="D299" s="50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spans="1:26" ht="14.25" customHeight="1" x14ac:dyDescent="0.2">
      <c r="A300" s="49"/>
      <c r="B300" s="42"/>
      <c r="C300" s="42"/>
      <c r="D300" s="50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spans="1:26" ht="14.25" customHeight="1" x14ac:dyDescent="0.2">
      <c r="A301" s="49"/>
      <c r="B301" s="42"/>
      <c r="C301" s="42"/>
      <c r="D301" s="50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spans="1:26" ht="14.25" customHeight="1" x14ac:dyDescent="0.2">
      <c r="A302" s="49"/>
      <c r="B302" s="42"/>
      <c r="C302" s="42"/>
      <c r="D302" s="50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spans="1:26" ht="14.25" customHeight="1" x14ac:dyDescent="0.2">
      <c r="A303" s="49"/>
      <c r="B303" s="42"/>
      <c r="C303" s="42"/>
      <c r="D303" s="50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spans="1:26" ht="14.25" customHeight="1" x14ac:dyDescent="0.2">
      <c r="A304" s="49"/>
      <c r="B304" s="42"/>
      <c r="C304" s="42"/>
      <c r="D304" s="50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spans="1:26" ht="14.25" customHeight="1" x14ac:dyDescent="0.2">
      <c r="A305" s="49"/>
      <c r="B305" s="42"/>
      <c r="C305" s="42"/>
      <c r="D305" s="50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spans="1:26" ht="14.25" customHeight="1" x14ac:dyDescent="0.2">
      <c r="A306" s="49"/>
      <c r="B306" s="42"/>
      <c r="C306" s="42"/>
      <c r="D306" s="50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spans="1:26" ht="14.25" customHeight="1" x14ac:dyDescent="0.2">
      <c r="A307" s="49"/>
      <c r="B307" s="42"/>
      <c r="C307" s="42"/>
      <c r="D307" s="50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spans="1:26" ht="14.25" customHeight="1" x14ac:dyDescent="0.2">
      <c r="A308" s="49"/>
      <c r="B308" s="42"/>
      <c r="C308" s="42"/>
      <c r="D308" s="50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spans="1:26" ht="14.25" customHeight="1" x14ac:dyDescent="0.2">
      <c r="A309" s="49"/>
      <c r="B309" s="42"/>
      <c r="C309" s="42"/>
      <c r="D309" s="50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spans="1:26" ht="14.25" customHeight="1" x14ac:dyDescent="0.2">
      <c r="A310" s="49"/>
      <c r="B310" s="42"/>
      <c r="C310" s="42"/>
      <c r="D310" s="50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spans="1:26" ht="14.25" customHeight="1" x14ac:dyDescent="0.2">
      <c r="A311" s="49"/>
      <c r="B311" s="42"/>
      <c r="C311" s="42"/>
      <c r="D311" s="50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spans="1:26" ht="14.25" customHeight="1" x14ac:dyDescent="0.2">
      <c r="A312" s="49"/>
      <c r="B312" s="42"/>
      <c r="C312" s="42"/>
      <c r="D312" s="50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spans="1:26" ht="14.25" customHeight="1" x14ac:dyDescent="0.2">
      <c r="A313" s="49"/>
      <c r="B313" s="42"/>
      <c r="C313" s="42"/>
      <c r="D313" s="50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spans="1:26" ht="14.25" customHeight="1" x14ac:dyDescent="0.2">
      <c r="A314" s="49"/>
      <c r="B314" s="42"/>
      <c r="C314" s="42"/>
      <c r="D314" s="50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spans="1:26" ht="14.25" customHeight="1" x14ac:dyDescent="0.2">
      <c r="A315" s="49"/>
      <c r="B315" s="42"/>
      <c r="C315" s="42"/>
      <c r="D315" s="50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spans="1:26" ht="14.25" customHeight="1" x14ac:dyDescent="0.2">
      <c r="A316" s="49"/>
      <c r="B316" s="42"/>
      <c r="C316" s="42"/>
      <c r="D316" s="50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spans="1:26" ht="14.25" customHeight="1" x14ac:dyDescent="0.2">
      <c r="A317" s="49"/>
      <c r="B317" s="42"/>
      <c r="C317" s="42"/>
      <c r="D317" s="50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spans="1:26" ht="14.25" customHeight="1" x14ac:dyDescent="0.2">
      <c r="A318" s="49"/>
      <c r="B318" s="42"/>
      <c r="C318" s="42"/>
      <c r="D318" s="50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spans="1:26" ht="14.25" customHeight="1" x14ac:dyDescent="0.2">
      <c r="A319" s="49"/>
      <c r="B319" s="42"/>
      <c r="C319" s="42"/>
      <c r="D319" s="50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spans="1:26" ht="14.25" customHeight="1" x14ac:dyDescent="0.2">
      <c r="A320" s="49"/>
      <c r="B320" s="42"/>
      <c r="C320" s="42"/>
      <c r="D320" s="50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spans="1:26" ht="14.25" customHeight="1" x14ac:dyDescent="0.2">
      <c r="A321" s="49"/>
      <c r="B321" s="42"/>
      <c r="C321" s="42"/>
      <c r="D321" s="50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spans="1:26" ht="14.25" customHeight="1" x14ac:dyDescent="0.2">
      <c r="A322" s="49"/>
      <c r="B322" s="42"/>
      <c r="C322" s="42"/>
      <c r="D322" s="50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spans="1:26" ht="14.25" customHeight="1" x14ac:dyDescent="0.2">
      <c r="A323" s="49"/>
      <c r="B323" s="42"/>
      <c r="C323" s="42"/>
      <c r="D323" s="50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spans="1:26" ht="14.25" customHeight="1" x14ac:dyDescent="0.2">
      <c r="A324" s="49"/>
      <c r="B324" s="42"/>
      <c r="C324" s="42"/>
      <c r="D324" s="50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spans="1:26" ht="14.25" customHeight="1" x14ac:dyDescent="0.2">
      <c r="A325" s="49"/>
      <c r="B325" s="42"/>
      <c r="C325" s="42"/>
      <c r="D325" s="50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spans="1:26" ht="14.25" customHeight="1" x14ac:dyDescent="0.2">
      <c r="A326" s="49"/>
      <c r="B326" s="42"/>
      <c r="C326" s="42"/>
      <c r="D326" s="50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spans="1:26" ht="14.25" customHeight="1" x14ac:dyDescent="0.2">
      <c r="A327" s="49"/>
      <c r="B327" s="42"/>
      <c r="C327" s="42"/>
      <c r="D327" s="50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spans="1:26" ht="14.25" customHeight="1" x14ac:dyDescent="0.2">
      <c r="A328" s="49"/>
      <c r="B328" s="42"/>
      <c r="C328" s="42"/>
      <c r="D328" s="50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spans="1:26" ht="14.25" customHeight="1" x14ac:dyDescent="0.2">
      <c r="A329" s="49"/>
      <c r="B329" s="42"/>
      <c r="C329" s="42"/>
      <c r="D329" s="50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spans="1:26" ht="14.25" customHeight="1" x14ac:dyDescent="0.2">
      <c r="A330" s="49"/>
      <c r="B330" s="42"/>
      <c r="C330" s="42"/>
      <c r="D330" s="50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spans="1:26" ht="14.25" customHeight="1" x14ac:dyDescent="0.2">
      <c r="A331" s="49"/>
      <c r="B331" s="42"/>
      <c r="C331" s="42"/>
      <c r="D331" s="50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spans="1:26" ht="14.25" customHeight="1" x14ac:dyDescent="0.2">
      <c r="A332" s="49"/>
      <c r="B332" s="42"/>
      <c r="C332" s="42"/>
      <c r="D332" s="50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spans="1:26" ht="14.25" customHeight="1" x14ac:dyDescent="0.2">
      <c r="A333" s="49"/>
      <c r="B333" s="42"/>
      <c r="C333" s="42"/>
      <c r="D333" s="50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spans="1:26" ht="14.25" customHeight="1" x14ac:dyDescent="0.2">
      <c r="A334" s="49"/>
      <c r="B334" s="42"/>
      <c r="C334" s="42"/>
      <c r="D334" s="50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spans="1:26" ht="14.25" customHeight="1" x14ac:dyDescent="0.2">
      <c r="A335" s="49"/>
      <c r="B335" s="42"/>
      <c r="C335" s="42"/>
      <c r="D335" s="50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spans="1:26" ht="14.25" customHeight="1" x14ac:dyDescent="0.2">
      <c r="A336" s="49"/>
      <c r="B336" s="42"/>
      <c r="C336" s="42"/>
      <c r="D336" s="50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spans="1:26" ht="14.25" customHeight="1" x14ac:dyDescent="0.2">
      <c r="A337" s="49"/>
      <c r="B337" s="42"/>
      <c r="C337" s="42"/>
      <c r="D337" s="50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spans="1:26" ht="14.25" customHeight="1" x14ac:dyDescent="0.2">
      <c r="A338" s="49"/>
      <c r="B338" s="42"/>
      <c r="C338" s="42"/>
      <c r="D338" s="50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spans="1:26" ht="14.25" customHeight="1" x14ac:dyDescent="0.2">
      <c r="A339" s="49"/>
      <c r="B339" s="42"/>
      <c r="C339" s="42"/>
      <c r="D339" s="50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spans="1:26" ht="14.25" customHeight="1" x14ac:dyDescent="0.2">
      <c r="A340" s="49"/>
      <c r="B340" s="42"/>
      <c r="C340" s="42"/>
      <c r="D340" s="50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spans="1:26" ht="14.25" customHeight="1" x14ac:dyDescent="0.2">
      <c r="A341" s="49"/>
      <c r="B341" s="42"/>
      <c r="C341" s="42"/>
      <c r="D341" s="50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spans="1:26" ht="14.25" customHeight="1" x14ac:dyDescent="0.2">
      <c r="A342" s="49"/>
      <c r="B342" s="42"/>
      <c r="C342" s="42"/>
      <c r="D342" s="50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spans="1:26" ht="14.25" customHeight="1" x14ac:dyDescent="0.2">
      <c r="A343" s="49"/>
      <c r="B343" s="42"/>
      <c r="C343" s="42"/>
      <c r="D343" s="50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spans="1:26" ht="14.25" customHeight="1" x14ac:dyDescent="0.2">
      <c r="A344" s="49"/>
      <c r="B344" s="42"/>
      <c r="C344" s="42"/>
      <c r="D344" s="50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spans="1:26" ht="14.25" customHeight="1" x14ac:dyDescent="0.2">
      <c r="A345" s="49"/>
      <c r="B345" s="42"/>
      <c r="C345" s="42"/>
      <c r="D345" s="50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  <row r="346" spans="1:26" ht="14.25" customHeight="1" x14ac:dyDescent="0.2">
      <c r="A346" s="49"/>
      <c r="B346" s="42"/>
      <c r="C346" s="42"/>
      <c r="D346" s="50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</row>
    <row r="347" spans="1:26" ht="14.25" customHeight="1" x14ac:dyDescent="0.2">
      <c r="A347" s="49"/>
      <c r="B347" s="42"/>
      <c r="C347" s="42"/>
      <c r="D347" s="50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</row>
    <row r="348" spans="1:26" ht="14.25" customHeight="1" x14ac:dyDescent="0.2">
      <c r="A348" s="49"/>
      <c r="B348" s="42"/>
      <c r="C348" s="42"/>
      <c r="D348" s="50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</row>
    <row r="349" spans="1:26" ht="14.25" customHeight="1" x14ac:dyDescent="0.2">
      <c r="A349" s="49"/>
      <c r="B349" s="42"/>
      <c r="C349" s="42"/>
      <c r="D349" s="50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</row>
    <row r="350" spans="1:26" ht="14.25" customHeight="1" x14ac:dyDescent="0.2">
      <c r="A350" s="49"/>
      <c r="B350" s="42"/>
      <c r="C350" s="42"/>
      <c r="D350" s="50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</row>
    <row r="351" spans="1:26" ht="14.25" customHeight="1" x14ac:dyDescent="0.2">
      <c r="A351" s="49"/>
      <c r="B351" s="42"/>
      <c r="C351" s="42"/>
      <c r="D351" s="50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</row>
    <row r="352" spans="1:26" ht="14.25" customHeight="1" x14ac:dyDescent="0.2">
      <c r="A352" s="49"/>
      <c r="B352" s="42"/>
      <c r="C352" s="42"/>
      <c r="D352" s="50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</row>
    <row r="353" spans="1:26" ht="14.25" customHeight="1" x14ac:dyDescent="0.2">
      <c r="A353" s="49"/>
      <c r="B353" s="42"/>
      <c r="C353" s="42"/>
      <c r="D353" s="50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</row>
    <row r="354" spans="1:26" ht="14.25" customHeight="1" x14ac:dyDescent="0.2">
      <c r="A354" s="49"/>
      <c r="B354" s="42"/>
      <c r="C354" s="42"/>
      <c r="D354" s="50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</row>
    <row r="355" spans="1:26" ht="14.25" customHeight="1" x14ac:dyDescent="0.2">
      <c r="A355" s="49"/>
      <c r="B355" s="42"/>
      <c r="C355" s="42"/>
      <c r="D355" s="50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</row>
    <row r="356" spans="1:26" ht="14.25" customHeight="1" x14ac:dyDescent="0.2">
      <c r="A356" s="49"/>
      <c r="B356" s="42"/>
      <c r="C356" s="42"/>
      <c r="D356" s="50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</row>
    <row r="357" spans="1:26" ht="14.25" customHeight="1" x14ac:dyDescent="0.2">
      <c r="A357" s="49"/>
      <c r="B357" s="42"/>
      <c r="C357" s="42"/>
      <c r="D357" s="50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spans="1:26" ht="14.25" customHeight="1" x14ac:dyDescent="0.2">
      <c r="A358" s="49"/>
      <c r="B358" s="42"/>
      <c r="C358" s="42"/>
      <c r="D358" s="50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</row>
    <row r="359" spans="1:26" ht="14.25" customHeight="1" x14ac:dyDescent="0.2">
      <c r="A359" s="49"/>
      <c r="B359" s="42"/>
      <c r="C359" s="42"/>
      <c r="D359" s="50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</row>
    <row r="360" spans="1:26" ht="14.25" customHeight="1" x14ac:dyDescent="0.2">
      <c r="A360" s="49"/>
      <c r="B360" s="42"/>
      <c r="C360" s="42"/>
      <c r="D360" s="50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</row>
    <row r="361" spans="1:26" ht="14.25" customHeight="1" x14ac:dyDescent="0.2">
      <c r="A361" s="49"/>
      <c r="B361" s="42"/>
      <c r="C361" s="42"/>
      <c r="D361" s="50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</row>
    <row r="362" spans="1:26" ht="14.25" customHeight="1" x14ac:dyDescent="0.2">
      <c r="A362" s="49"/>
      <c r="B362" s="42"/>
      <c r="C362" s="42"/>
      <c r="D362" s="50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</row>
    <row r="363" spans="1:26" ht="14.25" customHeight="1" x14ac:dyDescent="0.2">
      <c r="A363" s="49"/>
      <c r="B363" s="42"/>
      <c r="C363" s="42"/>
      <c r="D363" s="50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spans="1:26" ht="14.25" customHeight="1" x14ac:dyDescent="0.2">
      <c r="A364" s="49"/>
      <c r="B364" s="42"/>
      <c r="C364" s="42"/>
      <c r="D364" s="50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spans="1:26" ht="14.25" customHeight="1" x14ac:dyDescent="0.2">
      <c r="A365" s="49"/>
      <c r="B365" s="42"/>
      <c r="C365" s="42"/>
      <c r="D365" s="50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spans="1:26" ht="14.25" customHeight="1" x14ac:dyDescent="0.2">
      <c r="A366" s="49"/>
      <c r="B366" s="42"/>
      <c r="C366" s="42"/>
      <c r="D366" s="50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spans="1:26" ht="14.25" customHeight="1" x14ac:dyDescent="0.2">
      <c r="A367" s="49"/>
      <c r="B367" s="42"/>
      <c r="C367" s="42"/>
      <c r="D367" s="50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spans="1:26" ht="14.25" customHeight="1" x14ac:dyDescent="0.2">
      <c r="A368" s="49"/>
      <c r="B368" s="42"/>
      <c r="C368" s="42"/>
      <c r="D368" s="50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spans="1:26" ht="14.25" customHeight="1" x14ac:dyDescent="0.2">
      <c r="A369" s="49"/>
      <c r="B369" s="42"/>
      <c r="C369" s="42"/>
      <c r="D369" s="50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</row>
    <row r="370" spans="1:26" ht="14.25" customHeight="1" x14ac:dyDescent="0.2">
      <c r="A370" s="49"/>
      <c r="B370" s="42"/>
      <c r="C370" s="42"/>
      <c r="D370" s="50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</row>
    <row r="371" spans="1:26" ht="14.25" customHeight="1" x14ac:dyDescent="0.2">
      <c r="A371" s="49"/>
      <c r="B371" s="42"/>
      <c r="C371" s="42"/>
      <c r="D371" s="50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</row>
    <row r="372" spans="1:26" ht="14.25" customHeight="1" x14ac:dyDescent="0.2">
      <c r="A372" s="49"/>
      <c r="B372" s="42"/>
      <c r="C372" s="42"/>
      <c r="D372" s="50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</row>
    <row r="373" spans="1:26" ht="14.25" customHeight="1" x14ac:dyDescent="0.2">
      <c r="A373" s="49"/>
      <c r="B373" s="42"/>
      <c r="C373" s="42"/>
      <c r="D373" s="50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</row>
    <row r="374" spans="1:26" ht="14.25" customHeight="1" x14ac:dyDescent="0.2">
      <c r="A374" s="49"/>
      <c r="B374" s="42"/>
      <c r="C374" s="42"/>
      <c r="D374" s="50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</row>
    <row r="375" spans="1:26" ht="14.25" customHeight="1" x14ac:dyDescent="0.2">
      <c r="A375" s="49"/>
      <c r="B375" s="42"/>
      <c r="C375" s="42"/>
      <c r="D375" s="50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</row>
    <row r="376" spans="1:26" ht="14.25" customHeight="1" x14ac:dyDescent="0.2">
      <c r="A376" s="49"/>
      <c r="B376" s="42"/>
      <c r="C376" s="42"/>
      <c r="D376" s="50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</row>
    <row r="377" spans="1:26" ht="14.25" customHeight="1" x14ac:dyDescent="0.2">
      <c r="A377" s="49"/>
      <c r="B377" s="42"/>
      <c r="C377" s="42"/>
      <c r="D377" s="50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</row>
    <row r="378" spans="1:26" ht="14.25" customHeight="1" x14ac:dyDescent="0.2">
      <c r="A378" s="49"/>
      <c r="B378" s="42"/>
      <c r="C378" s="42"/>
      <c r="D378" s="50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</row>
    <row r="379" spans="1:26" ht="14.25" customHeight="1" x14ac:dyDescent="0.2">
      <c r="A379" s="49"/>
      <c r="B379" s="42"/>
      <c r="C379" s="42"/>
      <c r="D379" s="50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</row>
    <row r="380" spans="1:26" ht="14.25" customHeight="1" x14ac:dyDescent="0.2">
      <c r="A380" s="49"/>
      <c r="B380" s="42"/>
      <c r="C380" s="42"/>
      <c r="D380" s="50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</row>
    <row r="381" spans="1:26" ht="14.25" customHeight="1" x14ac:dyDescent="0.2">
      <c r="A381" s="49"/>
      <c r="B381" s="42"/>
      <c r="C381" s="42"/>
      <c r="D381" s="50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</row>
    <row r="382" spans="1:26" ht="14.25" customHeight="1" x14ac:dyDescent="0.2">
      <c r="A382" s="49"/>
      <c r="B382" s="42"/>
      <c r="C382" s="42"/>
      <c r="D382" s="50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</row>
    <row r="383" spans="1:26" ht="14.25" customHeight="1" x14ac:dyDescent="0.2">
      <c r="A383" s="49"/>
      <c r="B383" s="42"/>
      <c r="C383" s="42"/>
      <c r="D383" s="50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</row>
    <row r="384" spans="1:26" ht="14.25" customHeight="1" x14ac:dyDescent="0.2">
      <c r="A384" s="49"/>
      <c r="B384" s="42"/>
      <c r="C384" s="42"/>
      <c r="D384" s="50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</row>
    <row r="385" spans="1:26" ht="14.25" customHeight="1" x14ac:dyDescent="0.2">
      <c r="A385" s="49"/>
      <c r="B385" s="42"/>
      <c r="C385" s="42"/>
      <c r="D385" s="50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</row>
    <row r="386" spans="1:26" ht="14.25" customHeight="1" x14ac:dyDescent="0.2">
      <c r="A386" s="49"/>
      <c r="B386" s="42"/>
      <c r="C386" s="42"/>
      <c r="D386" s="50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</row>
    <row r="387" spans="1:26" ht="14.25" customHeight="1" x14ac:dyDescent="0.2">
      <c r="A387" s="49"/>
      <c r="B387" s="42"/>
      <c r="C387" s="42"/>
      <c r="D387" s="50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</row>
    <row r="388" spans="1:26" ht="14.25" customHeight="1" x14ac:dyDescent="0.2">
      <c r="A388" s="49"/>
      <c r="B388" s="42"/>
      <c r="C388" s="42"/>
      <c r="D388" s="50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</row>
    <row r="389" spans="1:26" ht="14.25" customHeight="1" x14ac:dyDescent="0.2">
      <c r="A389" s="49"/>
      <c r="B389" s="42"/>
      <c r="C389" s="42"/>
      <c r="D389" s="50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</row>
    <row r="390" spans="1:26" ht="14.25" customHeight="1" x14ac:dyDescent="0.2">
      <c r="A390" s="49"/>
      <c r="B390" s="42"/>
      <c r="C390" s="42"/>
      <c r="D390" s="50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</row>
    <row r="391" spans="1:26" ht="14.25" customHeight="1" x14ac:dyDescent="0.2">
      <c r="A391" s="49"/>
      <c r="B391" s="42"/>
      <c r="C391" s="42"/>
      <c r="D391" s="50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</row>
    <row r="392" spans="1:26" ht="14.25" customHeight="1" x14ac:dyDescent="0.2">
      <c r="A392" s="49"/>
      <c r="B392" s="42"/>
      <c r="C392" s="42"/>
      <c r="D392" s="50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</row>
    <row r="393" spans="1:26" ht="14.25" customHeight="1" x14ac:dyDescent="0.2">
      <c r="A393" s="49"/>
      <c r="B393" s="42"/>
      <c r="C393" s="42"/>
      <c r="D393" s="50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</row>
    <row r="394" spans="1:26" ht="14.25" customHeight="1" x14ac:dyDescent="0.2">
      <c r="A394" s="49"/>
      <c r="B394" s="42"/>
      <c r="C394" s="42"/>
      <c r="D394" s="50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</row>
    <row r="395" spans="1:26" ht="14.25" customHeight="1" x14ac:dyDescent="0.2">
      <c r="A395" s="49"/>
      <c r="B395" s="42"/>
      <c r="C395" s="42"/>
      <c r="D395" s="50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</row>
    <row r="396" spans="1:26" ht="14.25" customHeight="1" x14ac:dyDescent="0.2">
      <c r="A396" s="49"/>
      <c r="B396" s="42"/>
      <c r="C396" s="42"/>
      <c r="D396" s="50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</row>
    <row r="397" spans="1:26" ht="14.25" customHeight="1" x14ac:dyDescent="0.2">
      <c r="A397" s="49"/>
      <c r="B397" s="42"/>
      <c r="C397" s="42"/>
      <c r="D397" s="50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</row>
    <row r="398" spans="1:26" ht="14.25" customHeight="1" x14ac:dyDescent="0.2">
      <c r="A398" s="49"/>
      <c r="B398" s="42"/>
      <c r="C398" s="42"/>
      <c r="D398" s="50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</row>
    <row r="399" spans="1:26" ht="14.25" customHeight="1" x14ac:dyDescent="0.2">
      <c r="A399" s="49"/>
      <c r="B399" s="42"/>
      <c r="C399" s="42"/>
      <c r="D399" s="50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</row>
    <row r="400" spans="1:26" ht="14.25" customHeight="1" x14ac:dyDescent="0.2">
      <c r="A400" s="49"/>
      <c r="B400" s="42"/>
      <c r="C400" s="42"/>
      <c r="D400" s="50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</row>
    <row r="401" spans="1:26" ht="14.25" customHeight="1" x14ac:dyDescent="0.2">
      <c r="A401" s="49"/>
      <c r="B401" s="42"/>
      <c r="C401" s="42"/>
      <c r="D401" s="50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</row>
    <row r="402" spans="1:26" ht="14.25" customHeight="1" x14ac:dyDescent="0.2">
      <c r="A402" s="49"/>
      <c r="B402" s="42"/>
      <c r="C402" s="42"/>
      <c r="D402" s="50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</row>
    <row r="403" spans="1:26" ht="14.25" customHeight="1" x14ac:dyDescent="0.2">
      <c r="A403" s="49"/>
      <c r="B403" s="42"/>
      <c r="C403" s="42"/>
      <c r="D403" s="50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</row>
    <row r="404" spans="1:26" ht="14.25" customHeight="1" x14ac:dyDescent="0.2">
      <c r="A404" s="49"/>
      <c r="B404" s="42"/>
      <c r="C404" s="42"/>
      <c r="D404" s="50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</row>
    <row r="405" spans="1:26" ht="14.25" customHeight="1" x14ac:dyDescent="0.2">
      <c r="A405" s="49"/>
      <c r="B405" s="42"/>
      <c r="C405" s="42"/>
      <c r="D405" s="50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</row>
    <row r="406" spans="1:26" ht="14.25" customHeight="1" x14ac:dyDescent="0.2">
      <c r="A406" s="49"/>
      <c r="B406" s="42"/>
      <c r="C406" s="42"/>
      <c r="D406" s="50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</row>
    <row r="407" spans="1:26" ht="14.25" customHeight="1" x14ac:dyDescent="0.2">
      <c r="A407" s="49"/>
      <c r="B407" s="42"/>
      <c r="C407" s="42"/>
      <c r="D407" s="50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</row>
    <row r="408" spans="1:26" ht="14.25" customHeight="1" x14ac:dyDescent="0.2">
      <c r="A408" s="49"/>
      <c r="B408" s="42"/>
      <c r="C408" s="42"/>
      <c r="D408" s="50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</row>
    <row r="409" spans="1:26" ht="14.25" customHeight="1" x14ac:dyDescent="0.2">
      <c r="A409" s="49"/>
      <c r="B409" s="42"/>
      <c r="C409" s="42"/>
      <c r="D409" s="50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</row>
    <row r="410" spans="1:26" ht="14.25" customHeight="1" x14ac:dyDescent="0.2">
      <c r="A410" s="49"/>
      <c r="B410" s="42"/>
      <c r="C410" s="42"/>
      <c r="D410" s="50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</row>
    <row r="411" spans="1:26" ht="14.25" customHeight="1" x14ac:dyDescent="0.2">
      <c r="A411" s="49"/>
      <c r="B411" s="42"/>
      <c r="C411" s="42"/>
      <c r="D411" s="50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</row>
    <row r="412" spans="1:26" ht="14.25" customHeight="1" x14ac:dyDescent="0.2">
      <c r="A412" s="49"/>
      <c r="B412" s="42"/>
      <c r="C412" s="42"/>
      <c r="D412" s="50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</row>
    <row r="413" spans="1:26" ht="14.25" customHeight="1" x14ac:dyDescent="0.2">
      <c r="A413" s="49"/>
      <c r="B413" s="42"/>
      <c r="C413" s="42"/>
      <c r="D413" s="50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</row>
    <row r="414" spans="1:26" ht="14.25" customHeight="1" x14ac:dyDescent="0.2">
      <c r="A414" s="49"/>
      <c r="B414" s="42"/>
      <c r="C414" s="42"/>
      <c r="D414" s="50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</row>
    <row r="415" spans="1:26" ht="14.25" customHeight="1" x14ac:dyDescent="0.2">
      <c r="A415" s="49"/>
      <c r="B415" s="42"/>
      <c r="C415" s="42"/>
      <c r="D415" s="50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</row>
    <row r="416" spans="1:26" ht="14.25" customHeight="1" x14ac:dyDescent="0.2">
      <c r="A416" s="49"/>
      <c r="B416" s="42"/>
      <c r="C416" s="42"/>
      <c r="D416" s="50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</row>
    <row r="417" spans="1:26" ht="14.25" customHeight="1" x14ac:dyDescent="0.2">
      <c r="A417" s="49"/>
      <c r="B417" s="42"/>
      <c r="C417" s="42"/>
      <c r="D417" s="50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</row>
    <row r="418" spans="1:26" ht="14.25" customHeight="1" x14ac:dyDescent="0.2">
      <c r="A418" s="49"/>
      <c r="B418" s="42"/>
      <c r="C418" s="42"/>
      <c r="D418" s="50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</row>
    <row r="419" spans="1:26" ht="14.25" customHeight="1" x14ac:dyDescent="0.2">
      <c r="A419" s="49"/>
      <c r="B419" s="42"/>
      <c r="C419" s="42"/>
      <c r="D419" s="50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</row>
    <row r="420" spans="1:26" ht="14.25" customHeight="1" x14ac:dyDescent="0.2">
      <c r="A420" s="49"/>
      <c r="B420" s="42"/>
      <c r="C420" s="42"/>
      <c r="D420" s="50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</row>
    <row r="421" spans="1:26" ht="14.25" customHeight="1" x14ac:dyDescent="0.2">
      <c r="A421" s="49"/>
      <c r="B421" s="42"/>
      <c r="C421" s="42"/>
      <c r="D421" s="50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</row>
    <row r="422" spans="1:26" ht="14.25" customHeight="1" x14ac:dyDescent="0.2">
      <c r="A422" s="49"/>
      <c r="B422" s="42"/>
      <c r="C422" s="42"/>
      <c r="D422" s="50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</row>
    <row r="423" spans="1:26" ht="14.25" customHeight="1" x14ac:dyDescent="0.2">
      <c r="A423" s="49"/>
      <c r="B423" s="42"/>
      <c r="C423" s="42"/>
      <c r="D423" s="50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</row>
    <row r="424" spans="1:26" ht="14.25" customHeight="1" x14ac:dyDescent="0.2">
      <c r="A424" s="49"/>
      <c r="B424" s="42"/>
      <c r="C424" s="42"/>
      <c r="D424" s="50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</row>
    <row r="425" spans="1:26" ht="14.25" customHeight="1" x14ac:dyDescent="0.2">
      <c r="A425" s="49"/>
      <c r="B425" s="42"/>
      <c r="C425" s="42"/>
      <c r="D425" s="50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</row>
    <row r="426" spans="1:26" ht="14.25" customHeight="1" x14ac:dyDescent="0.2">
      <c r="A426" s="49"/>
      <c r="B426" s="42"/>
      <c r="C426" s="42"/>
      <c r="D426" s="50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</row>
    <row r="427" spans="1:26" ht="14.25" customHeight="1" x14ac:dyDescent="0.2">
      <c r="A427" s="49"/>
      <c r="B427" s="42"/>
      <c r="C427" s="42"/>
      <c r="D427" s="50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</row>
    <row r="428" spans="1:26" ht="14.25" customHeight="1" x14ac:dyDescent="0.2">
      <c r="A428" s="49"/>
      <c r="B428" s="42"/>
      <c r="C428" s="42"/>
      <c r="D428" s="50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</row>
    <row r="429" spans="1:26" ht="14.25" customHeight="1" x14ac:dyDescent="0.2">
      <c r="A429" s="49"/>
      <c r="B429" s="42"/>
      <c r="C429" s="42"/>
      <c r="D429" s="50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</row>
    <row r="430" spans="1:26" ht="14.25" customHeight="1" x14ac:dyDescent="0.2">
      <c r="A430" s="49"/>
      <c r="B430" s="42"/>
      <c r="C430" s="42"/>
      <c r="D430" s="50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</row>
    <row r="431" spans="1:26" ht="14.25" customHeight="1" x14ac:dyDescent="0.2">
      <c r="A431" s="49"/>
      <c r="B431" s="42"/>
      <c r="C431" s="42"/>
      <c r="D431" s="50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</row>
    <row r="432" spans="1:26" ht="14.25" customHeight="1" x14ac:dyDescent="0.2">
      <c r="A432" s="49"/>
      <c r="B432" s="42"/>
      <c r="C432" s="42"/>
      <c r="D432" s="50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</row>
    <row r="433" spans="1:26" ht="14.25" customHeight="1" x14ac:dyDescent="0.2">
      <c r="A433" s="49"/>
      <c r="B433" s="42"/>
      <c r="C433" s="42"/>
      <c r="D433" s="50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</row>
    <row r="434" spans="1:26" ht="14.25" customHeight="1" x14ac:dyDescent="0.2">
      <c r="A434" s="49"/>
      <c r="B434" s="42"/>
      <c r="C434" s="42"/>
      <c r="D434" s="50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</row>
    <row r="435" spans="1:26" ht="14.25" customHeight="1" x14ac:dyDescent="0.2">
      <c r="A435" s="49"/>
      <c r="B435" s="42"/>
      <c r="C435" s="42"/>
      <c r="D435" s="50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</row>
    <row r="436" spans="1:26" ht="14.25" customHeight="1" x14ac:dyDescent="0.2">
      <c r="A436" s="49"/>
      <c r="B436" s="42"/>
      <c r="C436" s="42"/>
      <c r="D436" s="50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</row>
    <row r="437" spans="1:26" ht="14.25" customHeight="1" x14ac:dyDescent="0.2">
      <c r="A437" s="49"/>
      <c r="B437" s="42"/>
      <c r="C437" s="42"/>
      <c r="D437" s="50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</row>
    <row r="438" spans="1:26" ht="14.25" customHeight="1" x14ac:dyDescent="0.2">
      <c r="A438" s="49"/>
      <c r="B438" s="42"/>
      <c r="C438" s="42"/>
      <c r="D438" s="50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</row>
    <row r="439" spans="1:26" ht="14.25" customHeight="1" x14ac:dyDescent="0.2">
      <c r="A439" s="49"/>
      <c r="B439" s="42"/>
      <c r="C439" s="42"/>
      <c r="D439" s="50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</row>
    <row r="440" spans="1:26" ht="14.25" customHeight="1" x14ac:dyDescent="0.2">
      <c r="A440" s="49"/>
      <c r="B440" s="42"/>
      <c r="C440" s="42"/>
      <c r="D440" s="50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</row>
    <row r="441" spans="1:26" ht="14.25" customHeight="1" x14ac:dyDescent="0.2">
      <c r="A441" s="49"/>
      <c r="B441" s="42"/>
      <c r="C441" s="42"/>
      <c r="D441" s="50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</row>
    <row r="442" spans="1:26" ht="14.25" customHeight="1" x14ac:dyDescent="0.2">
      <c r="A442" s="49"/>
      <c r="B442" s="42"/>
      <c r="C442" s="42"/>
      <c r="D442" s="50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</row>
    <row r="443" spans="1:26" ht="14.25" customHeight="1" x14ac:dyDescent="0.2">
      <c r="A443" s="49"/>
      <c r="B443" s="42"/>
      <c r="C443" s="42"/>
      <c r="D443" s="50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</row>
    <row r="444" spans="1:26" ht="14.25" customHeight="1" x14ac:dyDescent="0.2">
      <c r="A444" s="49"/>
      <c r="B444" s="42"/>
      <c r="C444" s="42"/>
      <c r="D444" s="50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</row>
    <row r="445" spans="1:26" ht="14.25" customHeight="1" x14ac:dyDescent="0.2">
      <c r="A445" s="49"/>
      <c r="B445" s="42"/>
      <c r="C445" s="42"/>
      <c r="D445" s="50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</row>
    <row r="446" spans="1:26" ht="14.25" customHeight="1" x14ac:dyDescent="0.2">
      <c r="A446" s="49"/>
      <c r="B446" s="42"/>
      <c r="C446" s="42"/>
      <c r="D446" s="50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</row>
    <row r="447" spans="1:26" ht="14.25" customHeight="1" x14ac:dyDescent="0.2">
      <c r="A447" s="49"/>
      <c r="B447" s="42"/>
      <c r="C447" s="42"/>
      <c r="D447" s="50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</row>
    <row r="448" spans="1:26" ht="14.25" customHeight="1" x14ac:dyDescent="0.2">
      <c r="A448" s="49"/>
      <c r="B448" s="42"/>
      <c r="C448" s="42"/>
      <c r="D448" s="50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</row>
    <row r="449" spans="1:26" ht="14.25" customHeight="1" x14ac:dyDescent="0.2">
      <c r="A449" s="49"/>
      <c r="B449" s="42"/>
      <c r="C449" s="42"/>
      <c r="D449" s="50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</row>
    <row r="450" spans="1:26" ht="14.25" customHeight="1" x14ac:dyDescent="0.2">
      <c r="A450" s="49"/>
      <c r="B450" s="42"/>
      <c r="C450" s="42"/>
      <c r="D450" s="50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</row>
    <row r="451" spans="1:26" ht="14.25" customHeight="1" x14ac:dyDescent="0.2">
      <c r="A451" s="49"/>
      <c r="B451" s="42"/>
      <c r="C451" s="42"/>
      <c r="D451" s="50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</row>
    <row r="452" spans="1:26" ht="14.25" customHeight="1" x14ac:dyDescent="0.2">
      <c r="A452" s="49"/>
      <c r="B452" s="42"/>
      <c r="C452" s="42"/>
      <c r="D452" s="50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</row>
    <row r="453" spans="1:26" ht="14.25" customHeight="1" x14ac:dyDescent="0.2">
      <c r="A453" s="49"/>
      <c r="B453" s="42"/>
      <c r="C453" s="42"/>
      <c r="D453" s="50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</row>
    <row r="454" spans="1:26" ht="14.25" customHeight="1" x14ac:dyDescent="0.2">
      <c r="A454" s="49"/>
      <c r="B454" s="42"/>
      <c r="C454" s="42"/>
      <c r="D454" s="50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</row>
    <row r="455" spans="1:26" ht="14.25" customHeight="1" x14ac:dyDescent="0.2">
      <c r="A455" s="49"/>
      <c r="B455" s="42"/>
      <c r="C455" s="42"/>
      <c r="D455" s="50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</row>
    <row r="456" spans="1:26" ht="14.25" customHeight="1" x14ac:dyDescent="0.2">
      <c r="A456" s="49"/>
      <c r="B456" s="42"/>
      <c r="C456" s="42"/>
      <c r="D456" s="50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</row>
    <row r="457" spans="1:26" ht="14.25" customHeight="1" x14ac:dyDescent="0.2">
      <c r="A457" s="49"/>
      <c r="B457" s="42"/>
      <c r="C457" s="42"/>
      <c r="D457" s="50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</row>
    <row r="458" spans="1:26" ht="14.25" customHeight="1" x14ac:dyDescent="0.2">
      <c r="A458" s="49"/>
      <c r="B458" s="42"/>
      <c r="C458" s="42"/>
      <c r="D458" s="50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</row>
    <row r="459" spans="1:26" ht="14.25" customHeight="1" x14ac:dyDescent="0.2">
      <c r="A459" s="49"/>
      <c r="B459" s="42"/>
      <c r="C459" s="42"/>
      <c r="D459" s="50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</row>
    <row r="460" spans="1:26" ht="14.25" customHeight="1" x14ac:dyDescent="0.2">
      <c r="A460" s="49"/>
      <c r="B460" s="42"/>
      <c r="C460" s="42"/>
      <c r="D460" s="50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</row>
    <row r="461" spans="1:26" ht="14.25" customHeight="1" x14ac:dyDescent="0.2">
      <c r="A461" s="49"/>
      <c r="B461" s="42"/>
      <c r="C461" s="42"/>
      <c r="D461" s="50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</row>
    <row r="462" spans="1:26" ht="14.25" customHeight="1" x14ac:dyDescent="0.2">
      <c r="A462" s="49"/>
      <c r="B462" s="42"/>
      <c r="C462" s="42"/>
      <c r="D462" s="50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</row>
    <row r="463" spans="1:26" ht="14.25" customHeight="1" x14ac:dyDescent="0.2">
      <c r="A463" s="49"/>
      <c r="B463" s="42"/>
      <c r="C463" s="42"/>
      <c r="D463" s="50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</row>
    <row r="464" spans="1:26" ht="14.25" customHeight="1" x14ac:dyDescent="0.2">
      <c r="A464" s="49"/>
      <c r="B464" s="42"/>
      <c r="C464" s="42"/>
      <c r="D464" s="50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</row>
    <row r="465" spans="1:26" ht="14.25" customHeight="1" x14ac:dyDescent="0.2">
      <c r="A465" s="49"/>
      <c r="B465" s="42"/>
      <c r="C465" s="42"/>
      <c r="D465" s="50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</row>
    <row r="466" spans="1:26" ht="14.25" customHeight="1" x14ac:dyDescent="0.2">
      <c r="A466" s="49"/>
      <c r="B466" s="42"/>
      <c r="C466" s="42"/>
      <c r="D466" s="50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</row>
    <row r="467" spans="1:26" ht="14.25" customHeight="1" x14ac:dyDescent="0.2">
      <c r="A467" s="49"/>
      <c r="B467" s="42"/>
      <c r="C467" s="42"/>
      <c r="D467" s="50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</row>
    <row r="468" spans="1:26" ht="14.25" customHeight="1" x14ac:dyDescent="0.2">
      <c r="A468" s="49"/>
      <c r="B468" s="42"/>
      <c r="C468" s="42"/>
      <c r="D468" s="50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</row>
    <row r="469" spans="1:26" ht="14.25" customHeight="1" x14ac:dyDescent="0.2">
      <c r="A469" s="49"/>
      <c r="B469" s="42"/>
      <c r="C469" s="42"/>
      <c r="D469" s="50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</row>
    <row r="470" spans="1:26" ht="14.25" customHeight="1" x14ac:dyDescent="0.2">
      <c r="A470" s="49"/>
      <c r="B470" s="42"/>
      <c r="C470" s="42"/>
      <c r="D470" s="50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</row>
    <row r="471" spans="1:26" ht="14.25" customHeight="1" x14ac:dyDescent="0.2">
      <c r="A471" s="49"/>
      <c r="B471" s="42"/>
      <c r="C471" s="42"/>
      <c r="D471" s="50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</row>
    <row r="472" spans="1:26" ht="14.25" customHeight="1" x14ac:dyDescent="0.2">
      <c r="A472" s="49"/>
      <c r="B472" s="42"/>
      <c r="C472" s="42"/>
      <c r="D472" s="50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</row>
    <row r="473" spans="1:26" ht="14.25" customHeight="1" x14ac:dyDescent="0.2">
      <c r="A473" s="49"/>
      <c r="B473" s="42"/>
      <c r="C473" s="42"/>
      <c r="D473" s="50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</row>
    <row r="474" spans="1:26" ht="14.25" customHeight="1" x14ac:dyDescent="0.2">
      <c r="A474" s="49"/>
      <c r="B474" s="42"/>
      <c r="C474" s="42"/>
      <c r="D474" s="50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</row>
    <row r="475" spans="1:26" ht="14.25" customHeight="1" x14ac:dyDescent="0.2">
      <c r="A475" s="49"/>
      <c r="B475" s="42"/>
      <c r="C475" s="42"/>
      <c r="D475" s="50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</row>
    <row r="476" spans="1:26" ht="14.25" customHeight="1" x14ac:dyDescent="0.2">
      <c r="A476" s="49"/>
      <c r="B476" s="42"/>
      <c r="C476" s="42"/>
      <c r="D476" s="50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</row>
    <row r="477" spans="1:26" ht="14.25" customHeight="1" x14ac:dyDescent="0.2">
      <c r="A477" s="49"/>
      <c r="B477" s="42"/>
      <c r="C477" s="42"/>
      <c r="D477" s="50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</row>
    <row r="478" spans="1:26" ht="14.25" customHeight="1" x14ac:dyDescent="0.2">
      <c r="A478" s="49"/>
      <c r="B478" s="42"/>
      <c r="C478" s="42"/>
      <c r="D478" s="50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</row>
    <row r="479" spans="1:26" ht="14.25" customHeight="1" x14ac:dyDescent="0.2">
      <c r="A479" s="49"/>
      <c r="B479" s="42"/>
      <c r="C479" s="42"/>
      <c r="D479" s="50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</row>
    <row r="480" spans="1:26" ht="14.25" customHeight="1" x14ac:dyDescent="0.2">
      <c r="A480" s="49"/>
      <c r="B480" s="42"/>
      <c r="C480" s="42"/>
      <c r="D480" s="50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</row>
    <row r="481" spans="1:26" ht="14.25" customHeight="1" x14ac:dyDescent="0.2">
      <c r="A481" s="49"/>
      <c r="B481" s="42"/>
      <c r="C481" s="42"/>
      <c r="D481" s="50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</row>
    <row r="482" spans="1:26" ht="14.25" customHeight="1" x14ac:dyDescent="0.2">
      <c r="A482" s="49"/>
      <c r="B482" s="42"/>
      <c r="C482" s="42"/>
      <c r="D482" s="50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</row>
    <row r="483" spans="1:26" ht="14.25" customHeight="1" x14ac:dyDescent="0.2">
      <c r="A483" s="49"/>
      <c r="B483" s="42"/>
      <c r="C483" s="42"/>
      <c r="D483" s="50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</row>
    <row r="484" spans="1:26" ht="14.25" customHeight="1" x14ac:dyDescent="0.2">
      <c r="A484" s="49"/>
      <c r="B484" s="42"/>
      <c r="C484" s="42"/>
      <c r="D484" s="50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</row>
    <row r="485" spans="1:26" ht="14.25" customHeight="1" x14ac:dyDescent="0.2">
      <c r="A485" s="49"/>
      <c r="B485" s="42"/>
      <c r="C485" s="42"/>
      <c r="D485" s="50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</row>
    <row r="486" spans="1:26" ht="14.25" customHeight="1" x14ac:dyDescent="0.2">
      <c r="A486" s="49"/>
      <c r="B486" s="42"/>
      <c r="C486" s="42"/>
      <c r="D486" s="50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</row>
    <row r="487" spans="1:26" ht="14.25" customHeight="1" x14ac:dyDescent="0.2">
      <c r="A487" s="49"/>
      <c r="B487" s="42"/>
      <c r="C487" s="42"/>
      <c r="D487" s="50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</row>
    <row r="488" spans="1:26" ht="14.25" customHeight="1" x14ac:dyDescent="0.2">
      <c r="A488" s="49"/>
      <c r="B488" s="42"/>
      <c r="C488" s="42"/>
      <c r="D488" s="50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</row>
    <row r="489" spans="1:26" ht="14.25" customHeight="1" x14ac:dyDescent="0.2">
      <c r="A489" s="49"/>
      <c r="B489" s="42"/>
      <c r="C489" s="42"/>
      <c r="D489" s="50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</row>
    <row r="490" spans="1:26" ht="14.25" customHeight="1" x14ac:dyDescent="0.2">
      <c r="A490" s="49"/>
      <c r="B490" s="42"/>
      <c r="C490" s="42"/>
      <c r="D490" s="50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</row>
    <row r="491" spans="1:26" ht="14.25" customHeight="1" x14ac:dyDescent="0.2">
      <c r="A491" s="49"/>
      <c r="B491" s="42"/>
      <c r="C491" s="42"/>
      <c r="D491" s="50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</row>
    <row r="492" spans="1:26" ht="14.25" customHeight="1" x14ac:dyDescent="0.2">
      <c r="A492" s="49"/>
      <c r="B492" s="42"/>
      <c r="C492" s="42"/>
      <c r="D492" s="50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</row>
    <row r="493" spans="1:26" ht="14.25" customHeight="1" x14ac:dyDescent="0.2">
      <c r="A493" s="49"/>
      <c r="B493" s="42"/>
      <c r="C493" s="42"/>
      <c r="D493" s="50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</row>
    <row r="494" spans="1:26" ht="14.25" customHeight="1" x14ac:dyDescent="0.2">
      <c r="A494" s="49"/>
      <c r="B494" s="42"/>
      <c r="C494" s="42"/>
      <c r="D494" s="50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</row>
    <row r="495" spans="1:26" ht="14.25" customHeight="1" x14ac:dyDescent="0.2">
      <c r="A495" s="49"/>
      <c r="B495" s="42"/>
      <c r="C495" s="42"/>
      <c r="D495" s="50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</row>
    <row r="496" spans="1:26" ht="14.25" customHeight="1" x14ac:dyDescent="0.2">
      <c r="A496" s="49"/>
      <c r="B496" s="42"/>
      <c r="C496" s="42"/>
      <c r="D496" s="50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</row>
    <row r="497" spans="1:26" ht="14.25" customHeight="1" x14ac:dyDescent="0.2">
      <c r="A497" s="49"/>
      <c r="B497" s="42"/>
      <c r="C497" s="42"/>
      <c r="D497" s="50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</row>
    <row r="498" spans="1:26" ht="14.25" customHeight="1" x14ac:dyDescent="0.2">
      <c r="A498" s="49"/>
      <c r="B498" s="42"/>
      <c r="C498" s="42"/>
      <c r="D498" s="50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</row>
    <row r="499" spans="1:26" ht="14.25" customHeight="1" x14ac:dyDescent="0.2">
      <c r="A499" s="49"/>
      <c r="B499" s="42"/>
      <c r="C499" s="42"/>
      <c r="D499" s="50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</row>
    <row r="500" spans="1:26" ht="14.25" customHeight="1" x14ac:dyDescent="0.2">
      <c r="A500" s="49"/>
      <c r="B500" s="42"/>
      <c r="C500" s="42"/>
      <c r="D500" s="50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</row>
    <row r="501" spans="1:26" ht="14.25" customHeight="1" x14ac:dyDescent="0.2">
      <c r="A501" s="49"/>
      <c r="B501" s="42"/>
      <c r="C501" s="42"/>
      <c r="D501" s="50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</row>
    <row r="502" spans="1:26" ht="14.25" customHeight="1" x14ac:dyDescent="0.2">
      <c r="A502" s="49"/>
      <c r="B502" s="42"/>
      <c r="C502" s="42"/>
      <c r="D502" s="50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</row>
    <row r="503" spans="1:26" ht="14.25" customHeight="1" x14ac:dyDescent="0.2">
      <c r="A503" s="49"/>
      <c r="B503" s="42"/>
      <c r="C503" s="42"/>
      <c r="D503" s="50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</row>
    <row r="504" spans="1:26" ht="14.25" customHeight="1" x14ac:dyDescent="0.2">
      <c r="A504" s="49"/>
      <c r="B504" s="42"/>
      <c r="C504" s="42"/>
      <c r="D504" s="50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</row>
    <row r="505" spans="1:26" ht="14.25" customHeight="1" x14ac:dyDescent="0.2">
      <c r="A505" s="49"/>
      <c r="B505" s="42"/>
      <c r="C505" s="42"/>
      <c r="D505" s="50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</row>
    <row r="506" spans="1:26" ht="14.25" customHeight="1" x14ac:dyDescent="0.2">
      <c r="A506" s="49"/>
      <c r="B506" s="42"/>
      <c r="C506" s="42"/>
      <c r="D506" s="50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</row>
    <row r="507" spans="1:26" ht="14.25" customHeight="1" x14ac:dyDescent="0.2">
      <c r="A507" s="49"/>
      <c r="B507" s="42"/>
      <c r="C507" s="42"/>
      <c r="D507" s="50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</row>
    <row r="508" spans="1:26" ht="14.25" customHeight="1" x14ac:dyDescent="0.2">
      <c r="A508" s="49"/>
      <c r="B508" s="42"/>
      <c r="C508" s="42"/>
      <c r="D508" s="50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</row>
    <row r="509" spans="1:26" ht="14.25" customHeight="1" x14ac:dyDescent="0.2">
      <c r="A509" s="49"/>
      <c r="B509" s="42"/>
      <c r="C509" s="42"/>
      <c r="D509" s="50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</row>
    <row r="510" spans="1:26" ht="14.25" customHeight="1" x14ac:dyDescent="0.2">
      <c r="A510" s="49"/>
      <c r="B510" s="42"/>
      <c r="C510" s="42"/>
      <c r="D510" s="50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</row>
    <row r="511" spans="1:26" ht="14.25" customHeight="1" x14ac:dyDescent="0.2">
      <c r="A511" s="49"/>
      <c r="B511" s="42"/>
      <c r="C511" s="42"/>
      <c r="D511" s="50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</row>
    <row r="512" spans="1:26" ht="14.25" customHeight="1" x14ac:dyDescent="0.2">
      <c r="A512" s="49"/>
      <c r="B512" s="42"/>
      <c r="C512" s="42"/>
      <c r="D512" s="50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</row>
    <row r="513" spans="1:26" ht="14.25" customHeight="1" x14ac:dyDescent="0.2">
      <c r="A513" s="49"/>
      <c r="B513" s="42"/>
      <c r="C513" s="42"/>
      <c r="D513" s="50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</row>
    <row r="514" spans="1:26" ht="14.25" customHeight="1" x14ac:dyDescent="0.2">
      <c r="A514" s="49"/>
      <c r="B514" s="42"/>
      <c r="C514" s="42"/>
      <c r="D514" s="50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</row>
    <row r="515" spans="1:26" ht="14.25" customHeight="1" x14ac:dyDescent="0.2">
      <c r="A515" s="49"/>
      <c r="B515" s="42"/>
      <c r="C515" s="42"/>
      <c r="D515" s="50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</row>
    <row r="516" spans="1:26" ht="14.25" customHeight="1" x14ac:dyDescent="0.2">
      <c r="A516" s="49"/>
      <c r="B516" s="42"/>
      <c r="C516" s="42"/>
      <c r="D516" s="50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</row>
    <row r="517" spans="1:26" ht="14.25" customHeight="1" x14ac:dyDescent="0.2">
      <c r="A517" s="49"/>
      <c r="B517" s="42"/>
      <c r="C517" s="42"/>
      <c r="D517" s="50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</row>
    <row r="518" spans="1:26" ht="14.25" customHeight="1" x14ac:dyDescent="0.2">
      <c r="A518" s="49"/>
      <c r="B518" s="42"/>
      <c r="C518" s="42"/>
      <c r="D518" s="50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</row>
    <row r="519" spans="1:26" ht="14.25" customHeight="1" x14ac:dyDescent="0.2">
      <c r="A519" s="49"/>
      <c r="B519" s="42"/>
      <c r="C519" s="42"/>
      <c r="D519" s="50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</row>
    <row r="520" spans="1:26" ht="14.25" customHeight="1" x14ac:dyDescent="0.2">
      <c r="A520" s="49"/>
      <c r="B520" s="42"/>
      <c r="C520" s="42"/>
      <c r="D520" s="50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</row>
    <row r="521" spans="1:26" ht="14.25" customHeight="1" x14ac:dyDescent="0.2">
      <c r="A521" s="49"/>
      <c r="B521" s="42"/>
      <c r="C521" s="42"/>
      <c r="D521" s="50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</row>
    <row r="522" spans="1:26" ht="14.25" customHeight="1" x14ac:dyDescent="0.2">
      <c r="A522" s="49"/>
      <c r="B522" s="42"/>
      <c r="C522" s="42"/>
      <c r="D522" s="50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</row>
    <row r="523" spans="1:26" ht="14.25" customHeight="1" x14ac:dyDescent="0.2">
      <c r="A523" s="49"/>
      <c r="B523" s="42"/>
      <c r="C523" s="42"/>
      <c r="D523" s="50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</row>
    <row r="524" spans="1:26" ht="14.25" customHeight="1" x14ac:dyDescent="0.2">
      <c r="A524" s="49"/>
      <c r="B524" s="42"/>
      <c r="C524" s="42"/>
      <c r="D524" s="50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</row>
    <row r="525" spans="1:26" ht="14.25" customHeight="1" x14ac:dyDescent="0.2">
      <c r="A525" s="49"/>
      <c r="B525" s="42"/>
      <c r="C525" s="42"/>
      <c r="D525" s="50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</row>
    <row r="526" spans="1:26" ht="14.25" customHeight="1" x14ac:dyDescent="0.2">
      <c r="A526" s="49"/>
      <c r="B526" s="42"/>
      <c r="C526" s="42"/>
      <c r="D526" s="50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</row>
    <row r="527" spans="1:26" ht="14.25" customHeight="1" x14ac:dyDescent="0.2">
      <c r="A527" s="49"/>
      <c r="B527" s="42"/>
      <c r="C527" s="42"/>
      <c r="D527" s="50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</row>
    <row r="528" spans="1:26" ht="14.25" customHeight="1" x14ac:dyDescent="0.2">
      <c r="A528" s="49"/>
      <c r="B528" s="42"/>
      <c r="C528" s="42"/>
      <c r="D528" s="50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</row>
    <row r="529" spans="1:26" ht="14.25" customHeight="1" x14ac:dyDescent="0.2">
      <c r="A529" s="49"/>
      <c r="B529" s="42"/>
      <c r="C529" s="42"/>
      <c r="D529" s="50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</row>
    <row r="530" spans="1:26" ht="14.25" customHeight="1" x14ac:dyDescent="0.2">
      <c r="A530" s="49"/>
      <c r="B530" s="42"/>
      <c r="C530" s="42"/>
      <c r="D530" s="50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</row>
    <row r="531" spans="1:26" ht="14.25" customHeight="1" x14ac:dyDescent="0.2">
      <c r="A531" s="49"/>
      <c r="B531" s="42"/>
      <c r="C531" s="42"/>
      <c r="D531" s="50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</row>
    <row r="532" spans="1:26" ht="14.25" customHeight="1" x14ac:dyDescent="0.2">
      <c r="A532" s="49"/>
      <c r="B532" s="42"/>
      <c r="C532" s="42"/>
      <c r="D532" s="50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</row>
    <row r="533" spans="1:26" ht="14.25" customHeight="1" x14ac:dyDescent="0.2">
      <c r="A533" s="49"/>
      <c r="B533" s="42"/>
      <c r="C533" s="42"/>
      <c r="D533" s="50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</row>
    <row r="534" spans="1:26" ht="14.25" customHeight="1" x14ac:dyDescent="0.2">
      <c r="A534" s="49"/>
      <c r="B534" s="42"/>
      <c r="C534" s="42"/>
      <c r="D534" s="50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</row>
    <row r="535" spans="1:26" ht="14.25" customHeight="1" x14ac:dyDescent="0.2">
      <c r="A535" s="49"/>
      <c r="B535" s="42"/>
      <c r="C535" s="42"/>
      <c r="D535" s="50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</row>
    <row r="536" spans="1:26" ht="14.25" customHeight="1" x14ac:dyDescent="0.2">
      <c r="A536" s="49"/>
      <c r="B536" s="42"/>
      <c r="C536" s="42"/>
      <c r="D536" s="50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</row>
    <row r="537" spans="1:26" ht="14.25" customHeight="1" x14ac:dyDescent="0.2">
      <c r="A537" s="49"/>
      <c r="B537" s="42"/>
      <c r="C537" s="42"/>
      <c r="D537" s="50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</row>
    <row r="538" spans="1:26" ht="14.25" customHeight="1" x14ac:dyDescent="0.2">
      <c r="A538" s="49"/>
      <c r="B538" s="42"/>
      <c r="C538" s="42"/>
      <c r="D538" s="50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</row>
    <row r="539" spans="1:26" ht="14.25" customHeight="1" x14ac:dyDescent="0.2">
      <c r="A539" s="49"/>
      <c r="B539" s="42"/>
      <c r="C539" s="42"/>
      <c r="D539" s="50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</row>
    <row r="540" spans="1:26" ht="14.25" customHeight="1" x14ac:dyDescent="0.2">
      <c r="A540" s="49"/>
      <c r="B540" s="42"/>
      <c r="C540" s="42"/>
      <c r="D540" s="50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</row>
    <row r="541" spans="1:26" ht="14.25" customHeight="1" x14ac:dyDescent="0.2">
      <c r="A541" s="49"/>
      <c r="B541" s="42"/>
      <c r="C541" s="42"/>
      <c r="D541" s="50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</row>
    <row r="542" spans="1:26" ht="14.25" customHeight="1" x14ac:dyDescent="0.2">
      <c r="A542" s="49"/>
      <c r="B542" s="42"/>
      <c r="C542" s="42"/>
      <c r="D542" s="50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</row>
    <row r="543" spans="1:26" ht="14.25" customHeight="1" x14ac:dyDescent="0.2">
      <c r="A543" s="49"/>
      <c r="B543" s="42"/>
      <c r="C543" s="42"/>
      <c r="D543" s="50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</row>
    <row r="544" spans="1:26" ht="14.25" customHeight="1" x14ac:dyDescent="0.2">
      <c r="A544" s="49"/>
      <c r="B544" s="42"/>
      <c r="C544" s="42"/>
      <c r="D544" s="50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</row>
    <row r="545" spans="1:26" ht="14.25" customHeight="1" x14ac:dyDescent="0.2">
      <c r="A545" s="49"/>
      <c r="B545" s="42"/>
      <c r="C545" s="42"/>
      <c r="D545" s="50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</row>
    <row r="546" spans="1:26" ht="14.25" customHeight="1" x14ac:dyDescent="0.2">
      <c r="A546" s="49"/>
      <c r="B546" s="42"/>
      <c r="C546" s="42"/>
      <c r="D546" s="50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</row>
    <row r="547" spans="1:26" ht="14.25" customHeight="1" x14ac:dyDescent="0.2">
      <c r="A547" s="49"/>
      <c r="B547" s="42"/>
      <c r="C547" s="42"/>
      <c r="D547" s="50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</row>
    <row r="548" spans="1:26" ht="14.25" customHeight="1" x14ac:dyDescent="0.2">
      <c r="A548" s="49"/>
      <c r="B548" s="42"/>
      <c r="C548" s="42"/>
      <c r="D548" s="50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</row>
    <row r="549" spans="1:26" ht="14.25" customHeight="1" x14ac:dyDescent="0.2">
      <c r="A549" s="49"/>
      <c r="B549" s="42"/>
      <c r="C549" s="42"/>
      <c r="D549" s="50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</row>
    <row r="550" spans="1:26" ht="14.25" customHeight="1" x14ac:dyDescent="0.2">
      <c r="A550" s="49"/>
      <c r="B550" s="42"/>
      <c r="C550" s="42"/>
      <c r="D550" s="50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</row>
    <row r="551" spans="1:26" ht="14.25" customHeight="1" x14ac:dyDescent="0.2">
      <c r="A551" s="49"/>
      <c r="B551" s="42"/>
      <c r="C551" s="42"/>
      <c r="D551" s="50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</row>
    <row r="552" spans="1:26" ht="14.25" customHeight="1" x14ac:dyDescent="0.2">
      <c r="A552" s="49"/>
      <c r="B552" s="42"/>
      <c r="C552" s="42"/>
      <c r="D552" s="50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</row>
    <row r="553" spans="1:26" ht="14.25" customHeight="1" x14ac:dyDescent="0.2">
      <c r="A553" s="49"/>
      <c r="B553" s="42"/>
      <c r="C553" s="42"/>
      <c r="D553" s="50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</row>
    <row r="554" spans="1:26" ht="14.25" customHeight="1" x14ac:dyDescent="0.2">
      <c r="A554" s="49"/>
      <c r="B554" s="42"/>
      <c r="C554" s="42"/>
      <c r="D554" s="50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</row>
    <row r="555" spans="1:26" ht="14.25" customHeight="1" x14ac:dyDescent="0.2">
      <c r="A555" s="49"/>
      <c r="B555" s="42"/>
      <c r="C555" s="42"/>
      <c r="D555" s="50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</row>
    <row r="556" spans="1:26" ht="14.25" customHeight="1" x14ac:dyDescent="0.2">
      <c r="A556" s="49"/>
      <c r="B556" s="42"/>
      <c r="C556" s="42"/>
      <c r="D556" s="50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</row>
    <row r="557" spans="1:26" ht="14.25" customHeight="1" x14ac:dyDescent="0.2">
      <c r="A557" s="49"/>
      <c r="B557" s="42"/>
      <c r="C557" s="42"/>
      <c r="D557" s="50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</row>
    <row r="558" spans="1:26" ht="14.25" customHeight="1" x14ac:dyDescent="0.2">
      <c r="A558" s="49"/>
      <c r="B558" s="42"/>
      <c r="C558" s="42"/>
      <c r="D558" s="50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</row>
    <row r="559" spans="1:26" ht="14.25" customHeight="1" x14ac:dyDescent="0.2">
      <c r="A559" s="49"/>
      <c r="B559" s="42"/>
      <c r="C559" s="42"/>
      <c r="D559" s="50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</row>
    <row r="560" spans="1:26" ht="14.25" customHeight="1" x14ac:dyDescent="0.2">
      <c r="A560" s="49"/>
      <c r="B560" s="42"/>
      <c r="C560" s="42"/>
      <c r="D560" s="50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</row>
    <row r="561" spans="1:26" ht="14.25" customHeight="1" x14ac:dyDescent="0.2">
      <c r="A561" s="49"/>
      <c r="B561" s="42"/>
      <c r="C561" s="42"/>
      <c r="D561" s="50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</row>
    <row r="562" spans="1:26" ht="14.25" customHeight="1" x14ac:dyDescent="0.2">
      <c r="A562" s="49"/>
      <c r="B562" s="42"/>
      <c r="C562" s="42"/>
      <c r="D562" s="50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</row>
    <row r="563" spans="1:26" ht="14.25" customHeight="1" x14ac:dyDescent="0.2">
      <c r="A563" s="49"/>
      <c r="B563" s="42"/>
      <c r="C563" s="42"/>
      <c r="D563" s="50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</row>
    <row r="564" spans="1:26" ht="14.25" customHeight="1" x14ac:dyDescent="0.2">
      <c r="A564" s="49"/>
      <c r="B564" s="42"/>
      <c r="C564" s="42"/>
      <c r="D564" s="50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</row>
    <row r="565" spans="1:26" ht="14.25" customHeight="1" x14ac:dyDescent="0.2">
      <c r="A565" s="49"/>
      <c r="B565" s="42"/>
      <c r="C565" s="42"/>
      <c r="D565" s="50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</row>
    <row r="566" spans="1:26" ht="14.25" customHeight="1" x14ac:dyDescent="0.2">
      <c r="A566" s="49"/>
      <c r="B566" s="42"/>
      <c r="C566" s="42"/>
      <c r="D566" s="50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</row>
    <row r="567" spans="1:26" ht="14.25" customHeight="1" x14ac:dyDescent="0.2">
      <c r="A567" s="49"/>
      <c r="B567" s="42"/>
      <c r="C567" s="42"/>
      <c r="D567" s="50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</row>
    <row r="568" spans="1:26" ht="14.25" customHeight="1" x14ac:dyDescent="0.2">
      <c r="A568" s="49"/>
      <c r="B568" s="42"/>
      <c r="C568" s="42"/>
      <c r="D568" s="50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</row>
    <row r="569" spans="1:26" ht="14.25" customHeight="1" x14ac:dyDescent="0.2">
      <c r="A569" s="49"/>
      <c r="B569" s="42"/>
      <c r="C569" s="42"/>
      <c r="D569" s="50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</row>
    <row r="570" spans="1:26" ht="14.25" customHeight="1" x14ac:dyDescent="0.2">
      <c r="A570" s="49"/>
      <c r="B570" s="42"/>
      <c r="C570" s="42"/>
      <c r="D570" s="50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</row>
    <row r="571" spans="1:26" ht="14.25" customHeight="1" x14ac:dyDescent="0.2">
      <c r="A571" s="49"/>
      <c r="B571" s="42"/>
      <c r="C571" s="42"/>
      <c r="D571" s="50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</row>
    <row r="572" spans="1:26" ht="14.25" customHeight="1" x14ac:dyDescent="0.2">
      <c r="A572" s="49"/>
      <c r="B572" s="42"/>
      <c r="C572" s="42"/>
      <c r="D572" s="50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</row>
    <row r="573" spans="1:26" ht="14.25" customHeight="1" x14ac:dyDescent="0.2">
      <c r="A573" s="49"/>
      <c r="B573" s="42"/>
      <c r="C573" s="42"/>
      <c r="D573" s="50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</row>
    <row r="574" spans="1:26" ht="14.25" customHeight="1" x14ac:dyDescent="0.2">
      <c r="A574" s="49"/>
      <c r="B574" s="42"/>
      <c r="C574" s="42"/>
      <c r="D574" s="50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</row>
    <row r="575" spans="1:26" ht="14.25" customHeight="1" x14ac:dyDescent="0.2">
      <c r="A575" s="49"/>
      <c r="B575" s="42"/>
      <c r="C575" s="42"/>
      <c r="D575" s="50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</row>
    <row r="576" spans="1:26" ht="14.25" customHeight="1" x14ac:dyDescent="0.2">
      <c r="A576" s="49"/>
      <c r="B576" s="42"/>
      <c r="C576" s="42"/>
      <c r="D576" s="50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</row>
    <row r="577" spans="1:26" ht="14.25" customHeight="1" x14ac:dyDescent="0.2">
      <c r="A577" s="49"/>
      <c r="B577" s="42"/>
      <c r="C577" s="42"/>
      <c r="D577" s="50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</row>
    <row r="578" spans="1:26" ht="14.25" customHeight="1" x14ac:dyDescent="0.2">
      <c r="A578" s="49"/>
      <c r="B578" s="42"/>
      <c r="C578" s="42"/>
      <c r="D578" s="50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</row>
    <row r="579" spans="1:26" ht="14.25" customHeight="1" x14ac:dyDescent="0.2">
      <c r="A579" s="49"/>
      <c r="B579" s="42"/>
      <c r="C579" s="42"/>
      <c r="D579" s="50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</row>
    <row r="580" spans="1:26" ht="14.25" customHeight="1" x14ac:dyDescent="0.2">
      <c r="A580" s="49"/>
      <c r="B580" s="42"/>
      <c r="C580" s="42"/>
      <c r="D580" s="50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</row>
    <row r="581" spans="1:26" ht="14.25" customHeight="1" x14ac:dyDescent="0.2">
      <c r="A581" s="49"/>
      <c r="B581" s="42"/>
      <c r="C581" s="42"/>
      <c r="D581" s="50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</row>
    <row r="582" spans="1:26" ht="14.25" customHeight="1" x14ac:dyDescent="0.2">
      <c r="A582" s="49"/>
      <c r="B582" s="42"/>
      <c r="C582" s="42"/>
      <c r="D582" s="50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</row>
    <row r="583" spans="1:26" ht="14.25" customHeight="1" x14ac:dyDescent="0.2">
      <c r="A583" s="49"/>
      <c r="B583" s="42"/>
      <c r="C583" s="42"/>
      <c r="D583" s="50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</row>
    <row r="584" spans="1:26" ht="14.25" customHeight="1" x14ac:dyDescent="0.2">
      <c r="A584" s="49"/>
      <c r="B584" s="42"/>
      <c r="C584" s="42"/>
      <c r="D584" s="50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</row>
    <row r="585" spans="1:26" ht="14.25" customHeight="1" x14ac:dyDescent="0.2">
      <c r="A585" s="49"/>
      <c r="B585" s="42"/>
      <c r="C585" s="42"/>
      <c r="D585" s="50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</row>
    <row r="586" spans="1:26" ht="14.25" customHeight="1" x14ac:dyDescent="0.2">
      <c r="A586" s="49"/>
      <c r="B586" s="42"/>
      <c r="C586" s="42"/>
      <c r="D586" s="50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</row>
    <row r="587" spans="1:26" ht="14.25" customHeight="1" x14ac:dyDescent="0.2">
      <c r="A587" s="49"/>
      <c r="B587" s="42"/>
      <c r="C587" s="42"/>
      <c r="D587" s="50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</row>
    <row r="588" spans="1:26" ht="14.25" customHeight="1" x14ac:dyDescent="0.2">
      <c r="A588" s="49"/>
      <c r="B588" s="42"/>
      <c r="C588" s="42"/>
      <c r="D588" s="50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</row>
    <row r="589" spans="1:26" ht="14.25" customHeight="1" x14ac:dyDescent="0.2">
      <c r="A589" s="49"/>
      <c r="B589" s="42"/>
      <c r="C589" s="42"/>
      <c r="D589" s="50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</row>
    <row r="590" spans="1:26" ht="14.25" customHeight="1" x14ac:dyDescent="0.2">
      <c r="A590" s="49"/>
      <c r="B590" s="42"/>
      <c r="C590" s="42"/>
      <c r="D590" s="50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</row>
    <row r="591" spans="1:26" ht="14.25" customHeight="1" x14ac:dyDescent="0.2">
      <c r="A591" s="49"/>
      <c r="B591" s="42"/>
      <c r="C591" s="42"/>
      <c r="D591" s="50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</row>
    <row r="592" spans="1:26" ht="14.25" customHeight="1" x14ac:dyDescent="0.2">
      <c r="A592" s="49"/>
      <c r="B592" s="42"/>
      <c r="C592" s="42"/>
      <c r="D592" s="50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</row>
    <row r="593" spans="1:26" ht="14.25" customHeight="1" x14ac:dyDescent="0.2">
      <c r="A593" s="49"/>
      <c r="B593" s="42"/>
      <c r="C593" s="42"/>
      <c r="D593" s="50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</row>
    <row r="594" spans="1:26" ht="14.25" customHeight="1" x14ac:dyDescent="0.2">
      <c r="A594" s="49"/>
      <c r="B594" s="42"/>
      <c r="C594" s="42"/>
      <c r="D594" s="50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</row>
    <row r="595" spans="1:26" ht="14.25" customHeight="1" x14ac:dyDescent="0.2">
      <c r="A595" s="49"/>
      <c r="B595" s="42"/>
      <c r="C595" s="42"/>
      <c r="D595" s="50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</row>
    <row r="596" spans="1:26" ht="14.25" customHeight="1" x14ac:dyDescent="0.2">
      <c r="A596" s="49"/>
      <c r="B596" s="42"/>
      <c r="C596" s="42"/>
      <c r="D596" s="50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</row>
    <row r="597" spans="1:26" ht="14.25" customHeight="1" x14ac:dyDescent="0.2">
      <c r="A597" s="49"/>
      <c r="B597" s="42"/>
      <c r="C597" s="42"/>
      <c r="D597" s="50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</row>
    <row r="598" spans="1:26" ht="14.25" customHeight="1" x14ac:dyDescent="0.2">
      <c r="A598" s="49"/>
      <c r="B598" s="42"/>
      <c r="C598" s="42"/>
      <c r="D598" s="50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</row>
    <row r="599" spans="1:26" ht="14.25" customHeight="1" x14ac:dyDescent="0.2">
      <c r="A599" s="49"/>
      <c r="B599" s="42"/>
      <c r="C599" s="42"/>
      <c r="D599" s="50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</row>
    <row r="600" spans="1:26" ht="14.25" customHeight="1" x14ac:dyDescent="0.2">
      <c r="A600" s="49"/>
      <c r="B600" s="42"/>
      <c r="C600" s="42"/>
      <c r="D600" s="50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</row>
    <row r="601" spans="1:26" ht="14.25" customHeight="1" x14ac:dyDescent="0.2">
      <c r="A601" s="49"/>
      <c r="B601" s="42"/>
      <c r="C601" s="42"/>
      <c r="D601" s="50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</row>
    <row r="602" spans="1:26" ht="14.25" customHeight="1" x14ac:dyDescent="0.2">
      <c r="A602" s="49"/>
      <c r="B602" s="42"/>
      <c r="C602" s="42"/>
      <c r="D602" s="50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</row>
    <row r="603" spans="1:26" ht="14.25" customHeight="1" x14ac:dyDescent="0.2">
      <c r="A603" s="49"/>
      <c r="B603" s="42"/>
      <c r="C603" s="42"/>
      <c r="D603" s="50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</row>
    <row r="604" spans="1:26" ht="14.25" customHeight="1" x14ac:dyDescent="0.2">
      <c r="A604" s="49"/>
      <c r="B604" s="42"/>
      <c r="C604" s="42"/>
      <c r="D604" s="50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</row>
    <row r="605" spans="1:26" ht="14.25" customHeight="1" x14ac:dyDescent="0.2">
      <c r="A605" s="49"/>
      <c r="B605" s="42"/>
      <c r="C605" s="42"/>
      <c r="D605" s="50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</row>
    <row r="606" spans="1:26" ht="14.25" customHeight="1" x14ac:dyDescent="0.2">
      <c r="A606" s="49"/>
      <c r="B606" s="42"/>
      <c r="C606" s="42"/>
      <c r="D606" s="50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</row>
    <row r="607" spans="1:26" ht="14.25" customHeight="1" x14ac:dyDescent="0.2">
      <c r="A607" s="49"/>
      <c r="B607" s="42"/>
      <c r="C607" s="42"/>
      <c r="D607" s="50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</row>
    <row r="608" spans="1:26" ht="14.25" customHeight="1" x14ac:dyDescent="0.2">
      <c r="A608" s="49"/>
      <c r="B608" s="42"/>
      <c r="C608" s="42"/>
      <c r="D608" s="50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</row>
    <row r="609" spans="1:26" ht="14.25" customHeight="1" x14ac:dyDescent="0.2">
      <c r="A609" s="49"/>
      <c r="B609" s="42"/>
      <c r="C609" s="42"/>
      <c r="D609" s="50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</row>
    <row r="610" spans="1:26" ht="14.25" customHeight="1" x14ac:dyDescent="0.2">
      <c r="A610" s="49"/>
      <c r="B610" s="42"/>
      <c r="C610" s="42"/>
      <c r="D610" s="50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</row>
    <row r="611" spans="1:26" ht="14.25" customHeight="1" x14ac:dyDescent="0.2">
      <c r="A611" s="49"/>
      <c r="B611" s="42"/>
      <c r="C611" s="42"/>
      <c r="D611" s="50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</row>
    <row r="612" spans="1:26" ht="14.25" customHeight="1" x14ac:dyDescent="0.2">
      <c r="A612" s="49"/>
      <c r="B612" s="42"/>
      <c r="C612" s="42"/>
      <c r="D612" s="50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</row>
    <row r="613" spans="1:26" ht="14.25" customHeight="1" x14ac:dyDescent="0.2">
      <c r="A613" s="49"/>
      <c r="B613" s="42"/>
      <c r="C613" s="42"/>
      <c r="D613" s="50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</row>
    <row r="614" spans="1:26" ht="14.25" customHeight="1" x14ac:dyDescent="0.2">
      <c r="A614" s="49"/>
      <c r="B614" s="42"/>
      <c r="C614" s="42"/>
      <c r="D614" s="50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</row>
    <row r="615" spans="1:26" ht="14.25" customHeight="1" x14ac:dyDescent="0.2">
      <c r="A615" s="49"/>
      <c r="B615" s="42"/>
      <c r="C615" s="42"/>
      <c r="D615" s="50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</row>
    <row r="616" spans="1:26" ht="14.25" customHeight="1" x14ac:dyDescent="0.2">
      <c r="A616" s="49"/>
      <c r="B616" s="42"/>
      <c r="C616" s="42"/>
      <c r="D616" s="50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</row>
    <row r="617" spans="1:26" ht="14.25" customHeight="1" x14ac:dyDescent="0.2">
      <c r="A617" s="49"/>
      <c r="B617" s="42"/>
      <c r="C617" s="42"/>
      <c r="D617" s="50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</row>
    <row r="618" spans="1:26" ht="14.25" customHeight="1" x14ac:dyDescent="0.2">
      <c r="A618" s="49"/>
      <c r="B618" s="42"/>
      <c r="C618" s="42"/>
      <c r="D618" s="50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</row>
    <row r="619" spans="1:26" ht="14.25" customHeight="1" x14ac:dyDescent="0.2">
      <c r="A619" s="49"/>
      <c r="B619" s="42"/>
      <c r="C619" s="42"/>
      <c r="D619" s="50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</row>
    <row r="620" spans="1:26" ht="14.25" customHeight="1" x14ac:dyDescent="0.2">
      <c r="A620" s="49"/>
      <c r="B620" s="42"/>
      <c r="C620" s="42"/>
      <c r="D620" s="50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</row>
    <row r="621" spans="1:26" ht="14.25" customHeight="1" x14ac:dyDescent="0.2">
      <c r="A621" s="49"/>
      <c r="B621" s="42"/>
      <c r="C621" s="42"/>
      <c r="D621" s="50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</row>
    <row r="622" spans="1:26" ht="14.25" customHeight="1" x14ac:dyDescent="0.2">
      <c r="A622" s="49"/>
      <c r="B622" s="42"/>
      <c r="C622" s="42"/>
      <c r="D622" s="50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</row>
    <row r="623" spans="1:26" ht="14.25" customHeight="1" x14ac:dyDescent="0.2">
      <c r="A623" s="49"/>
      <c r="B623" s="42"/>
      <c r="C623" s="42"/>
      <c r="D623" s="50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</row>
    <row r="624" spans="1:26" ht="14.25" customHeight="1" x14ac:dyDescent="0.2">
      <c r="A624" s="49"/>
      <c r="B624" s="42"/>
      <c r="C624" s="42"/>
      <c r="D624" s="50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</row>
    <row r="625" spans="1:26" ht="14.25" customHeight="1" x14ac:dyDescent="0.2">
      <c r="A625" s="49"/>
      <c r="B625" s="42"/>
      <c r="C625" s="42"/>
      <c r="D625" s="50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</row>
    <row r="626" spans="1:26" ht="14.25" customHeight="1" x14ac:dyDescent="0.2">
      <c r="A626" s="49"/>
      <c r="B626" s="42"/>
      <c r="C626" s="42"/>
      <c r="D626" s="50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</row>
    <row r="627" spans="1:26" ht="14.25" customHeight="1" x14ac:dyDescent="0.2">
      <c r="A627" s="49"/>
      <c r="B627" s="42"/>
      <c r="C627" s="42"/>
      <c r="D627" s="50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</row>
    <row r="628" spans="1:26" ht="14.25" customHeight="1" x14ac:dyDescent="0.2">
      <c r="A628" s="49"/>
      <c r="B628" s="42"/>
      <c r="C628" s="42"/>
      <c r="D628" s="50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</row>
    <row r="629" spans="1:26" ht="14.25" customHeight="1" x14ac:dyDescent="0.2">
      <c r="A629" s="49"/>
      <c r="B629" s="42"/>
      <c r="C629" s="42"/>
      <c r="D629" s="50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</row>
    <row r="630" spans="1:26" ht="14.25" customHeight="1" x14ac:dyDescent="0.2">
      <c r="A630" s="49"/>
      <c r="B630" s="42"/>
      <c r="C630" s="42"/>
      <c r="D630" s="50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</row>
    <row r="631" spans="1:26" ht="14.25" customHeight="1" x14ac:dyDescent="0.2">
      <c r="A631" s="49"/>
      <c r="B631" s="42"/>
      <c r="C631" s="42"/>
      <c r="D631" s="50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</row>
    <row r="632" spans="1:26" ht="14.25" customHeight="1" x14ac:dyDescent="0.2">
      <c r="A632" s="49"/>
      <c r="B632" s="42"/>
      <c r="C632" s="42"/>
      <c r="D632" s="50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</row>
    <row r="633" spans="1:26" ht="14.25" customHeight="1" x14ac:dyDescent="0.2">
      <c r="A633" s="49"/>
      <c r="B633" s="42"/>
      <c r="C633" s="42"/>
      <c r="D633" s="50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</row>
    <row r="634" spans="1:26" ht="14.25" customHeight="1" x14ac:dyDescent="0.2">
      <c r="A634" s="49"/>
      <c r="B634" s="42"/>
      <c r="C634" s="42"/>
      <c r="D634" s="50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</row>
    <row r="635" spans="1:26" ht="14.25" customHeight="1" x14ac:dyDescent="0.2">
      <c r="A635" s="49"/>
      <c r="B635" s="42"/>
      <c r="C635" s="42"/>
      <c r="D635" s="50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</row>
    <row r="636" spans="1:26" ht="14.25" customHeight="1" x14ac:dyDescent="0.2">
      <c r="A636" s="49"/>
      <c r="B636" s="42"/>
      <c r="C636" s="42"/>
      <c r="D636" s="50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</row>
    <row r="637" spans="1:26" ht="14.25" customHeight="1" x14ac:dyDescent="0.2">
      <c r="A637" s="49"/>
      <c r="B637" s="42"/>
      <c r="C637" s="42"/>
      <c r="D637" s="50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</row>
    <row r="638" spans="1:26" ht="14.25" customHeight="1" x14ac:dyDescent="0.2">
      <c r="A638" s="49"/>
      <c r="B638" s="42"/>
      <c r="C638" s="42"/>
      <c r="D638" s="50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</row>
    <row r="639" spans="1:26" ht="14.25" customHeight="1" x14ac:dyDescent="0.2">
      <c r="A639" s="49"/>
      <c r="B639" s="42"/>
      <c r="C639" s="42"/>
      <c r="D639" s="50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</row>
    <row r="640" spans="1:26" ht="14.25" customHeight="1" x14ac:dyDescent="0.2">
      <c r="A640" s="49"/>
      <c r="B640" s="42"/>
      <c r="C640" s="42"/>
      <c r="D640" s="50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</row>
    <row r="641" spans="1:26" ht="14.25" customHeight="1" x14ac:dyDescent="0.2">
      <c r="A641" s="49"/>
      <c r="B641" s="42"/>
      <c r="C641" s="42"/>
      <c r="D641" s="50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</row>
    <row r="642" spans="1:26" ht="14.25" customHeight="1" x14ac:dyDescent="0.2">
      <c r="A642" s="49"/>
      <c r="B642" s="42"/>
      <c r="C642" s="42"/>
      <c r="D642" s="50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</row>
    <row r="643" spans="1:26" ht="14.25" customHeight="1" x14ac:dyDescent="0.2">
      <c r="A643" s="49"/>
      <c r="B643" s="42"/>
      <c r="C643" s="42"/>
      <c r="D643" s="50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</row>
    <row r="644" spans="1:26" ht="14.25" customHeight="1" x14ac:dyDescent="0.2">
      <c r="A644" s="49"/>
      <c r="B644" s="42"/>
      <c r="C644" s="42"/>
      <c r="D644" s="50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</row>
    <row r="645" spans="1:26" ht="14.25" customHeight="1" x14ac:dyDescent="0.2">
      <c r="A645" s="49"/>
      <c r="B645" s="42"/>
      <c r="C645" s="42"/>
      <c r="D645" s="50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</row>
    <row r="646" spans="1:26" ht="14.25" customHeight="1" x14ac:dyDescent="0.2">
      <c r="A646" s="49"/>
      <c r="B646" s="42"/>
      <c r="C646" s="42"/>
      <c r="D646" s="50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</row>
    <row r="647" spans="1:26" ht="14.25" customHeight="1" x14ac:dyDescent="0.2">
      <c r="A647" s="49"/>
      <c r="B647" s="42"/>
      <c r="C647" s="42"/>
      <c r="D647" s="50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</row>
    <row r="648" spans="1:26" ht="14.25" customHeight="1" x14ac:dyDescent="0.2">
      <c r="A648" s="49"/>
      <c r="B648" s="42"/>
      <c r="C648" s="42"/>
      <c r="D648" s="50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</row>
    <row r="649" spans="1:26" ht="14.25" customHeight="1" x14ac:dyDescent="0.2">
      <c r="A649" s="49"/>
      <c r="B649" s="42"/>
      <c r="C649" s="42"/>
      <c r="D649" s="50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</row>
    <row r="650" spans="1:26" ht="14.25" customHeight="1" x14ac:dyDescent="0.2">
      <c r="A650" s="49"/>
      <c r="B650" s="42"/>
      <c r="C650" s="42"/>
      <c r="D650" s="50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</row>
    <row r="651" spans="1:26" ht="14.25" customHeight="1" x14ac:dyDescent="0.2">
      <c r="A651" s="49"/>
      <c r="B651" s="42"/>
      <c r="C651" s="42"/>
      <c r="D651" s="50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</row>
    <row r="652" spans="1:26" ht="14.25" customHeight="1" x14ac:dyDescent="0.2">
      <c r="A652" s="49"/>
      <c r="B652" s="42"/>
      <c r="C652" s="42"/>
      <c r="D652" s="50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</row>
    <row r="653" spans="1:26" ht="14.25" customHeight="1" x14ac:dyDescent="0.2">
      <c r="A653" s="49"/>
      <c r="B653" s="42"/>
      <c r="C653" s="42"/>
      <c r="D653" s="50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</row>
    <row r="654" spans="1:26" ht="14.25" customHeight="1" x14ac:dyDescent="0.2">
      <c r="A654" s="49"/>
      <c r="B654" s="42"/>
      <c r="C654" s="42"/>
      <c r="D654" s="50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</row>
    <row r="655" spans="1:26" ht="14.25" customHeight="1" x14ac:dyDescent="0.2">
      <c r="A655" s="49"/>
      <c r="B655" s="42"/>
      <c r="C655" s="42"/>
      <c r="D655" s="50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</row>
    <row r="656" spans="1:26" ht="14.25" customHeight="1" x14ac:dyDescent="0.2">
      <c r="A656" s="49"/>
      <c r="B656" s="42"/>
      <c r="C656" s="42"/>
      <c r="D656" s="50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</row>
    <row r="657" spans="1:26" ht="14.25" customHeight="1" x14ac:dyDescent="0.2">
      <c r="A657" s="49"/>
      <c r="B657" s="42"/>
      <c r="C657" s="42"/>
      <c r="D657" s="50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</row>
    <row r="658" spans="1:26" ht="14.25" customHeight="1" x14ac:dyDescent="0.2">
      <c r="A658" s="49"/>
      <c r="B658" s="42"/>
      <c r="C658" s="42"/>
      <c r="D658" s="50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</row>
    <row r="659" spans="1:26" ht="14.25" customHeight="1" x14ac:dyDescent="0.2">
      <c r="A659" s="49"/>
      <c r="B659" s="42"/>
      <c r="C659" s="42"/>
      <c r="D659" s="50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</row>
    <row r="660" spans="1:26" ht="14.25" customHeight="1" x14ac:dyDescent="0.2">
      <c r="A660" s="49"/>
      <c r="B660" s="42"/>
      <c r="C660" s="42"/>
      <c r="D660" s="50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</row>
    <row r="661" spans="1:26" ht="14.25" customHeight="1" x14ac:dyDescent="0.2">
      <c r="A661" s="49"/>
      <c r="B661" s="42"/>
      <c r="C661" s="42"/>
      <c r="D661" s="50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</row>
    <row r="662" spans="1:26" ht="14.25" customHeight="1" x14ac:dyDescent="0.2">
      <c r="A662" s="49"/>
      <c r="B662" s="42"/>
      <c r="C662" s="42"/>
      <c r="D662" s="50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</row>
    <row r="663" spans="1:26" ht="14.25" customHeight="1" x14ac:dyDescent="0.2">
      <c r="A663" s="49"/>
      <c r="B663" s="42"/>
      <c r="C663" s="42"/>
      <c r="D663" s="50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</row>
    <row r="664" spans="1:26" ht="14.25" customHeight="1" x14ac:dyDescent="0.2">
      <c r="A664" s="49"/>
      <c r="B664" s="42"/>
      <c r="C664" s="42"/>
      <c r="D664" s="50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</row>
    <row r="665" spans="1:26" ht="14.25" customHeight="1" x14ac:dyDescent="0.2">
      <c r="A665" s="49"/>
      <c r="B665" s="42"/>
      <c r="C665" s="42"/>
      <c r="D665" s="50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</row>
    <row r="666" spans="1:26" ht="14.25" customHeight="1" x14ac:dyDescent="0.2">
      <c r="A666" s="49"/>
      <c r="B666" s="42"/>
      <c r="C666" s="42"/>
      <c r="D666" s="50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</row>
    <row r="667" spans="1:26" ht="14.25" customHeight="1" x14ac:dyDescent="0.2">
      <c r="A667" s="49"/>
      <c r="B667" s="42"/>
      <c r="C667" s="42"/>
      <c r="D667" s="50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</row>
    <row r="668" spans="1:26" ht="14.25" customHeight="1" x14ac:dyDescent="0.2">
      <c r="A668" s="49"/>
      <c r="B668" s="42"/>
      <c r="C668" s="42"/>
      <c r="D668" s="50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</row>
    <row r="669" spans="1:26" ht="14.25" customHeight="1" x14ac:dyDescent="0.2">
      <c r="A669" s="49"/>
      <c r="B669" s="42"/>
      <c r="C669" s="42"/>
      <c r="D669" s="50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</row>
    <row r="670" spans="1:26" ht="14.25" customHeight="1" x14ac:dyDescent="0.2">
      <c r="A670" s="49"/>
      <c r="B670" s="42"/>
      <c r="C670" s="42"/>
      <c r="D670" s="50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</row>
    <row r="671" spans="1:26" ht="14.25" customHeight="1" x14ac:dyDescent="0.2">
      <c r="A671" s="49"/>
      <c r="B671" s="42"/>
      <c r="C671" s="42"/>
      <c r="D671" s="50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</row>
    <row r="672" spans="1:26" ht="14.25" customHeight="1" x14ac:dyDescent="0.2">
      <c r="A672" s="49"/>
      <c r="B672" s="42"/>
      <c r="C672" s="42"/>
      <c r="D672" s="50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</row>
    <row r="673" spans="1:26" ht="14.25" customHeight="1" x14ac:dyDescent="0.2">
      <c r="A673" s="49"/>
      <c r="B673" s="42"/>
      <c r="C673" s="42"/>
      <c r="D673" s="50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</row>
    <row r="674" spans="1:26" ht="14.25" customHeight="1" x14ac:dyDescent="0.2">
      <c r="A674" s="49"/>
      <c r="B674" s="42"/>
      <c r="C674" s="42"/>
      <c r="D674" s="50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</row>
    <row r="675" spans="1:26" ht="14.25" customHeight="1" x14ac:dyDescent="0.2">
      <c r="A675" s="49"/>
      <c r="B675" s="42"/>
      <c r="C675" s="42"/>
      <c r="D675" s="50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</row>
    <row r="676" spans="1:26" ht="14.25" customHeight="1" x14ac:dyDescent="0.2">
      <c r="A676" s="49"/>
      <c r="B676" s="42"/>
      <c r="C676" s="42"/>
      <c r="D676" s="50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</row>
    <row r="677" spans="1:26" ht="14.25" customHeight="1" x14ac:dyDescent="0.2">
      <c r="A677" s="49"/>
      <c r="B677" s="42"/>
      <c r="C677" s="42"/>
      <c r="D677" s="50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</row>
    <row r="678" spans="1:26" ht="14.25" customHeight="1" x14ac:dyDescent="0.2">
      <c r="A678" s="49"/>
      <c r="B678" s="42"/>
      <c r="C678" s="42"/>
      <c r="D678" s="50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</row>
    <row r="679" spans="1:26" ht="14.25" customHeight="1" x14ac:dyDescent="0.2">
      <c r="A679" s="49"/>
      <c r="B679" s="42"/>
      <c r="C679" s="42"/>
      <c r="D679" s="50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</row>
    <row r="680" spans="1:26" ht="14.25" customHeight="1" x14ac:dyDescent="0.2">
      <c r="A680" s="49"/>
      <c r="B680" s="42"/>
      <c r="C680" s="42"/>
      <c r="D680" s="50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</row>
    <row r="681" spans="1:26" ht="14.25" customHeight="1" x14ac:dyDescent="0.2">
      <c r="A681" s="49"/>
      <c r="B681" s="42"/>
      <c r="C681" s="42"/>
      <c r="D681" s="50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</row>
    <row r="682" spans="1:26" ht="14.25" customHeight="1" x14ac:dyDescent="0.2">
      <c r="A682" s="49"/>
      <c r="B682" s="42"/>
      <c r="C682" s="42"/>
      <c r="D682" s="50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</row>
    <row r="683" spans="1:26" ht="14.25" customHeight="1" x14ac:dyDescent="0.2">
      <c r="A683" s="49"/>
      <c r="B683" s="42"/>
      <c r="C683" s="42"/>
      <c r="D683" s="50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</row>
    <row r="684" spans="1:26" ht="14.25" customHeight="1" x14ac:dyDescent="0.2">
      <c r="A684" s="49"/>
      <c r="B684" s="42"/>
      <c r="C684" s="42"/>
      <c r="D684" s="50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</row>
    <row r="685" spans="1:26" ht="14.25" customHeight="1" x14ac:dyDescent="0.2">
      <c r="A685" s="49"/>
      <c r="B685" s="42"/>
      <c r="C685" s="42"/>
      <c r="D685" s="50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</row>
    <row r="686" spans="1:26" ht="14.25" customHeight="1" x14ac:dyDescent="0.2">
      <c r="A686" s="49"/>
      <c r="B686" s="42"/>
      <c r="C686" s="42"/>
      <c r="D686" s="50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</row>
    <row r="687" spans="1:26" ht="14.25" customHeight="1" x14ac:dyDescent="0.2">
      <c r="A687" s="49"/>
      <c r="B687" s="42"/>
      <c r="C687" s="42"/>
      <c r="D687" s="50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</row>
    <row r="688" spans="1:26" ht="14.25" customHeight="1" x14ac:dyDescent="0.2">
      <c r="A688" s="49"/>
      <c r="B688" s="42"/>
      <c r="C688" s="42"/>
      <c r="D688" s="50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</row>
    <row r="689" spans="1:26" ht="14.25" customHeight="1" x14ac:dyDescent="0.2">
      <c r="A689" s="49"/>
      <c r="B689" s="42"/>
      <c r="C689" s="42"/>
      <c r="D689" s="50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</row>
    <row r="690" spans="1:26" ht="14.25" customHeight="1" x14ac:dyDescent="0.2">
      <c r="A690" s="49"/>
      <c r="B690" s="42"/>
      <c r="C690" s="42"/>
      <c r="D690" s="50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</row>
    <row r="691" spans="1:26" ht="14.25" customHeight="1" x14ac:dyDescent="0.2">
      <c r="A691" s="49"/>
      <c r="B691" s="42"/>
      <c r="C691" s="42"/>
      <c r="D691" s="50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</row>
    <row r="692" spans="1:26" ht="14.25" customHeight="1" x14ac:dyDescent="0.2">
      <c r="A692" s="49"/>
      <c r="B692" s="42"/>
      <c r="C692" s="42"/>
      <c r="D692" s="50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</row>
    <row r="693" spans="1:26" ht="14.25" customHeight="1" x14ac:dyDescent="0.2">
      <c r="A693" s="49"/>
      <c r="B693" s="42"/>
      <c r="C693" s="42"/>
      <c r="D693" s="50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</row>
    <row r="694" spans="1:26" ht="14.25" customHeight="1" x14ac:dyDescent="0.2">
      <c r="A694" s="49"/>
      <c r="B694" s="42"/>
      <c r="C694" s="42"/>
      <c r="D694" s="50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</row>
    <row r="695" spans="1:26" ht="14.25" customHeight="1" x14ac:dyDescent="0.2">
      <c r="A695" s="49"/>
      <c r="B695" s="42"/>
      <c r="C695" s="42"/>
      <c r="D695" s="50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</row>
    <row r="696" spans="1:26" ht="14.25" customHeight="1" x14ac:dyDescent="0.2">
      <c r="A696" s="49"/>
      <c r="B696" s="42"/>
      <c r="C696" s="42"/>
      <c r="D696" s="50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</row>
    <row r="697" spans="1:26" ht="14.25" customHeight="1" x14ac:dyDescent="0.2">
      <c r="A697" s="49"/>
      <c r="B697" s="42"/>
      <c r="C697" s="42"/>
      <c r="D697" s="50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</row>
    <row r="698" spans="1:26" ht="14.25" customHeight="1" x14ac:dyDescent="0.2">
      <c r="A698" s="49"/>
      <c r="B698" s="42"/>
      <c r="C698" s="42"/>
      <c r="D698" s="50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</row>
    <row r="699" spans="1:26" ht="14.25" customHeight="1" x14ac:dyDescent="0.2">
      <c r="A699" s="49"/>
      <c r="B699" s="42"/>
      <c r="C699" s="42"/>
      <c r="D699" s="50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</row>
    <row r="700" spans="1:26" ht="14.25" customHeight="1" x14ac:dyDescent="0.2">
      <c r="A700" s="49"/>
      <c r="B700" s="42"/>
      <c r="C700" s="42"/>
      <c r="D700" s="50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</row>
    <row r="701" spans="1:26" ht="14.25" customHeight="1" x14ac:dyDescent="0.2">
      <c r="A701" s="49"/>
      <c r="B701" s="42"/>
      <c r="C701" s="42"/>
      <c r="D701" s="50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</row>
    <row r="702" spans="1:26" ht="14.25" customHeight="1" x14ac:dyDescent="0.2">
      <c r="A702" s="49"/>
      <c r="B702" s="42"/>
      <c r="C702" s="42"/>
      <c r="D702" s="50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</row>
    <row r="703" spans="1:26" ht="14.25" customHeight="1" x14ac:dyDescent="0.2">
      <c r="A703" s="49"/>
      <c r="B703" s="42"/>
      <c r="C703" s="42"/>
      <c r="D703" s="50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</row>
    <row r="704" spans="1:26" ht="14.25" customHeight="1" x14ac:dyDescent="0.2">
      <c r="A704" s="49"/>
      <c r="B704" s="42"/>
      <c r="C704" s="42"/>
      <c r="D704" s="50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</row>
    <row r="705" spans="1:26" ht="14.25" customHeight="1" x14ac:dyDescent="0.2">
      <c r="A705" s="49"/>
      <c r="B705" s="42"/>
      <c r="C705" s="42"/>
      <c r="D705" s="50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</row>
    <row r="706" spans="1:26" ht="14.25" customHeight="1" x14ac:dyDescent="0.2">
      <c r="A706" s="49"/>
      <c r="B706" s="42"/>
      <c r="C706" s="42"/>
      <c r="D706" s="50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</row>
    <row r="707" spans="1:26" ht="14.25" customHeight="1" x14ac:dyDescent="0.2">
      <c r="A707" s="49"/>
      <c r="B707" s="42"/>
      <c r="C707" s="42"/>
      <c r="D707" s="50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</row>
    <row r="708" spans="1:26" ht="14.25" customHeight="1" x14ac:dyDescent="0.2">
      <c r="A708" s="49"/>
      <c r="B708" s="42"/>
      <c r="C708" s="42"/>
      <c r="D708" s="50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</row>
    <row r="709" spans="1:26" ht="14.25" customHeight="1" x14ac:dyDescent="0.2">
      <c r="A709" s="49"/>
      <c r="B709" s="42"/>
      <c r="C709" s="42"/>
      <c r="D709" s="50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</row>
    <row r="710" spans="1:26" ht="14.25" customHeight="1" x14ac:dyDescent="0.2">
      <c r="A710" s="49"/>
      <c r="B710" s="42"/>
      <c r="C710" s="42"/>
      <c r="D710" s="50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</row>
    <row r="711" spans="1:26" ht="14.25" customHeight="1" x14ac:dyDescent="0.2">
      <c r="A711" s="49"/>
      <c r="B711" s="42"/>
      <c r="C711" s="42"/>
      <c r="D711" s="50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</row>
    <row r="712" spans="1:26" ht="14.25" customHeight="1" x14ac:dyDescent="0.2">
      <c r="A712" s="49"/>
      <c r="B712" s="42"/>
      <c r="C712" s="42"/>
      <c r="D712" s="50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</row>
    <row r="713" spans="1:26" ht="14.25" customHeight="1" x14ac:dyDescent="0.2">
      <c r="A713" s="49"/>
      <c r="B713" s="42"/>
      <c r="C713" s="42"/>
      <c r="D713" s="50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</row>
    <row r="714" spans="1:26" ht="14.25" customHeight="1" x14ac:dyDescent="0.2">
      <c r="A714" s="49"/>
      <c r="B714" s="42"/>
      <c r="C714" s="42"/>
      <c r="D714" s="50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</row>
    <row r="715" spans="1:26" ht="14.25" customHeight="1" x14ac:dyDescent="0.2">
      <c r="A715" s="49"/>
      <c r="B715" s="42"/>
      <c r="C715" s="42"/>
      <c r="D715" s="50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</row>
    <row r="716" spans="1:26" ht="14.25" customHeight="1" x14ac:dyDescent="0.2">
      <c r="A716" s="49"/>
      <c r="B716" s="42"/>
      <c r="C716" s="42"/>
      <c r="D716" s="50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</row>
    <row r="717" spans="1:26" ht="14.25" customHeight="1" x14ac:dyDescent="0.2">
      <c r="A717" s="49"/>
      <c r="B717" s="42"/>
      <c r="C717" s="42"/>
      <c r="D717" s="50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</row>
    <row r="718" spans="1:26" ht="14.25" customHeight="1" x14ac:dyDescent="0.2">
      <c r="A718" s="49"/>
      <c r="B718" s="42"/>
      <c r="C718" s="42"/>
      <c r="D718" s="50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</row>
    <row r="719" spans="1:26" ht="14.25" customHeight="1" x14ac:dyDescent="0.2">
      <c r="A719" s="49"/>
      <c r="B719" s="42"/>
      <c r="C719" s="42"/>
      <c r="D719" s="50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</row>
    <row r="720" spans="1:26" ht="14.25" customHeight="1" x14ac:dyDescent="0.2">
      <c r="A720" s="49"/>
      <c r="B720" s="42"/>
      <c r="C720" s="42"/>
      <c r="D720" s="50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</row>
    <row r="721" spans="1:26" ht="14.25" customHeight="1" x14ac:dyDescent="0.2">
      <c r="A721" s="49"/>
      <c r="B721" s="42"/>
      <c r="C721" s="42"/>
      <c r="D721" s="50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</row>
    <row r="722" spans="1:26" ht="14.25" customHeight="1" x14ac:dyDescent="0.2">
      <c r="A722" s="49"/>
      <c r="B722" s="42"/>
      <c r="C722" s="42"/>
      <c r="D722" s="50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</row>
    <row r="723" spans="1:26" ht="14.25" customHeight="1" x14ac:dyDescent="0.2">
      <c r="A723" s="49"/>
      <c r="B723" s="42"/>
      <c r="C723" s="42"/>
      <c r="D723" s="50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</row>
    <row r="724" spans="1:26" ht="14.25" customHeight="1" x14ac:dyDescent="0.2">
      <c r="A724" s="49"/>
      <c r="B724" s="42"/>
      <c r="C724" s="42"/>
      <c r="D724" s="50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</row>
    <row r="725" spans="1:26" ht="14.25" customHeight="1" x14ac:dyDescent="0.2">
      <c r="A725" s="49"/>
      <c r="B725" s="42"/>
      <c r="C725" s="42"/>
      <c r="D725" s="50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</row>
    <row r="726" spans="1:26" ht="14.25" customHeight="1" x14ac:dyDescent="0.2">
      <c r="A726" s="49"/>
      <c r="B726" s="42"/>
      <c r="C726" s="42"/>
      <c r="D726" s="50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</row>
    <row r="727" spans="1:26" ht="14.25" customHeight="1" x14ac:dyDescent="0.2">
      <c r="A727" s="49"/>
      <c r="B727" s="42"/>
      <c r="C727" s="42"/>
      <c r="D727" s="50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</row>
    <row r="728" spans="1:26" ht="14.25" customHeight="1" x14ac:dyDescent="0.2">
      <c r="A728" s="49"/>
      <c r="B728" s="42"/>
      <c r="C728" s="42"/>
      <c r="D728" s="50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</row>
    <row r="729" spans="1:26" ht="14.25" customHeight="1" x14ac:dyDescent="0.2">
      <c r="A729" s="49"/>
      <c r="B729" s="42"/>
      <c r="C729" s="42"/>
      <c r="D729" s="50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</row>
    <row r="730" spans="1:26" ht="14.25" customHeight="1" x14ac:dyDescent="0.2">
      <c r="A730" s="49"/>
      <c r="B730" s="42"/>
      <c r="C730" s="42"/>
      <c r="D730" s="50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</row>
    <row r="731" spans="1:26" ht="14.25" customHeight="1" x14ac:dyDescent="0.2">
      <c r="A731" s="49"/>
      <c r="B731" s="42"/>
      <c r="C731" s="42"/>
      <c r="D731" s="50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</row>
    <row r="732" spans="1:26" ht="14.25" customHeight="1" x14ac:dyDescent="0.2">
      <c r="A732" s="49"/>
      <c r="B732" s="42"/>
      <c r="C732" s="42"/>
      <c r="D732" s="50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</row>
    <row r="733" spans="1:26" ht="14.25" customHeight="1" x14ac:dyDescent="0.2">
      <c r="A733" s="49"/>
      <c r="B733" s="42"/>
      <c r="C733" s="42"/>
      <c r="D733" s="50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</row>
    <row r="734" spans="1:26" ht="14.25" customHeight="1" x14ac:dyDescent="0.2">
      <c r="A734" s="49"/>
      <c r="B734" s="42"/>
      <c r="C734" s="42"/>
      <c r="D734" s="50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</row>
    <row r="735" spans="1:26" ht="14.25" customHeight="1" x14ac:dyDescent="0.2">
      <c r="A735" s="49"/>
      <c r="B735" s="42"/>
      <c r="C735" s="42"/>
      <c r="D735" s="50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</row>
    <row r="736" spans="1:26" ht="14.25" customHeight="1" x14ac:dyDescent="0.2">
      <c r="A736" s="49"/>
      <c r="B736" s="42"/>
      <c r="C736" s="42"/>
      <c r="D736" s="50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</row>
    <row r="737" spans="1:26" ht="14.25" customHeight="1" x14ac:dyDescent="0.2">
      <c r="A737" s="49"/>
      <c r="B737" s="42"/>
      <c r="C737" s="42"/>
      <c r="D737" s="50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</row>
    <row r="738" spans="1:26" ht="14.25" customHeight="1" x14ac:dyDescent="0.2">
      <c r="A738" s="49"/>
      <c r="B738" s="42"/>
      <c r="C738" s="42"/>
      <c r="D738" s="50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</row>
    <row r="739" spans="1:26" ht="14.25" customHeight="1" x14ac:dyDescent="0.2">
      <c r="A739" s="49"/>
      <c r="B739" s="42"/>
      <c r="C739" s="42"/>
      <c r="D739" s="50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</row>
    <row r="740" spans="1:26" ht="14.25" customHeight="1" x14ac:dyDescent="0.2">
      <c r="A740" s="49"/>
      <c r="B740" s="42"/>
      <c r="C740" s="42"/>
      <c r="D740" s="50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</row>
    <row r="741" spans="1:26" ht="14.25" customHeight="1" x14ac:dyDescent="0.2">
      <c r="A741" s="49"/>
      <c r="B741" s="42"/>
      <c r="C741" s="42"/>
      <c r="D741" s="50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</row>
    <row r="742" spans="1:26" ht="14.25" customHeight="1" x14ac:dyDescent="0.2">
      <c r="A742" s="49"/>
      <c r="B742" s="42"/>
      <c r="C742" s="42"/>
      <c r="D742" s="50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</row>
    <row r="743" spans="1:26" ht="14.25" customHeight="1" x14ac:dyDescent="0.2">
      <c r="A743" s="49"/>
      <c r="B743" s="42"/>
      <c r="C743" s="42"/>
      <c r="D743" s="50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</row>
    <row r="744" spans="1:26" ht="14.25" customHeight="1" x14ac:dyDescent="0.2">
      <c r="A744" s="49"/>
      <c r="B744" s="42"/>
      <c r="C744" s="42"/>
      <c r="D744" s="50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</row>
    <row r="745" spans="1:26" ht="14.25" customHeight="1" x14ac:dyDescent="0.2">
      <c r="A745" s="49"/>
      <c r="B745" s="42"/>
      <c r="C745" s="42"/>
      <c r="D745" s="50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</row>
    <row r="746" spans="1:26" ht="14.25" customHeight="1" x14ac:dyDescent="0.2">
      <c r="A746" s="49"/>
      <c r="B746" s="42"/>
      <c r="C746" s="42"/>
      <c r="D746" s="50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</row>
    <row r="747" spans="1:26" ht="14.25" customHeight="1" x14ac:dyDescent="0.2">
      <c r="A747" s="49"/>
      <c r="B747" s="42"/>
      <c r="C747" s="42"/>
      <c r="D747" s="50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</row>
    <row r="748" spans="1:26" ht="14.25" customHeight="1" x14ac:dyDescent="0.2">
      <c r="A748" s="49"/>
      <c r="B748" s="42"/>
      <c r="C748" s="42"/>
      <c r="D748" s="50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</row>
    <row r="749" spans="1:26" ht="14.25" customHeight="1" x14ac:dyDescent="0.2">
      <c r="A749" s="49"/>
      <c r="B749" s="42"/>
      <c r="C749" s="42"/>
      <c r="D749" s="50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</row>
    <row r="750" spans="1:26" ht="14.25" customHeight="1" x14ac:dyDescent="0.2">
      <c r="A750" s="49"/>
      <c r="B750" s="42"/>
      <c r="C750" s="42"/>
      <c r="D750" s="50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</row>
    <row r="751" spans="1:26" ht="14.25" customHeight="1" x14ac:dyDescent="0.2">
      <c r="A751" s="49"/>
      <c r="B751" s="42"/>
      <c r="C751" s="42"/>
      <c r="D751" s="50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</row>
    <row r="752" spans="1:26" ht="14.25" customHeight="1" x14ac:dyDescent="0.2">
      <c r="A752" s="49"/>
      <c r="B752" s="42"/>
      <c r="C752" s="42"/>
      <c r="D752" s="50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</row>
    <row r="753" spans="1:26" ht="14.25" customHeight="1" x14ac:dyDescent="0.2">
      <c r="A753" s="49"/>
      <c r="B753" s="42"/>
      <c r="C753" s="42"/>
      <c r="D753" s="50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</row>
    <row r="754" spans="1:26" ht="14.25" customHeight="1" x14ac:dyDescent="0.2">
      <c r="A754" s="49"/>
      <c r="B754" s="42"/>
      <c r="C754" s="42"/>
      <c r="D754" s="50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</row>
    <row r="755" spans="1:26" ht="14.25" customHeight="1" x14ac:dyDescent="0.2">
      <c r="A755" s="49"/>
      <c r="B755" s="42"/>
      <c r="C755" s="42"/>
      <c r="D755" s="50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</row>
    <row r="756" spans="1:26" ht="14.25" customHeight="1" x14ac:dyDescent="0.2">
      <c r="A756" s="49"/>
      <c r="B756" s="42"/>
      <c r="C756" s="42"/>
      <c r="D756" s="50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</row>
    <row r="757" spans="1:26" ht="14.25" customHeight="1" x14ac:dyDescent="0.2">
      <c r="A757" s="49"/>
      <c r="B757" s="42"/>
      <c r="C757" s="42"/>
      <c r="D757" s="50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</row>
    <row r="758" spans="1:26" ht="14.25" customHeight="1" x14ac:dyDescent="0.2">
      <c r="A758" s="49"/>
      <c r="B758" s="42"/>
      <c r="C758" s="42"/>
      <c r="D758" s="50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</row>
    <row r="759" spans="1:26" ht="14.25" customHeight="1" x14ac:dyDescent="0.2">
      <c r="A759" s="49"/>
      <c r="B759" s="42"/>
      <c r="C759" s="42"/>
      <c r="D759" s="50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</row>
    <row r="760" spans="1:26" ht="14.25" customHeight="1" x14ac:dyDescent="0.2">
      <c r="A760" s="49"/>
      <c r="B760" s="42"/>
      <c r="C760" s="42"/>
      <c r="D760" s="50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</row>
    <row r="761" spans="1:26" ht="14.25" customHeight="1" x14ac:dyDescent="0.2">
      <c r="A761" s="49"/>
      <c r="B761" s="42"/>
      <c r="C761" s="42"/>
      <c r="D761" s="50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</row>
    <row r="762" spans="1:26" ht="14.25" customHeight="1" x14ac:dyDescent="0.2">
      <c r="A762" s="49"/>
      <c r="B762" s="42"/>
      <c r="C762" s="42"/>
      <c r="D762" s="50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</row>
    <row r="763" spans="1:26" ht="14.25" customHeight="1" x14ac:dyDescent="0.2">
      <c r="A763" s="49"/>
      <c r="B763" s="42"/>
      <c r="C763" s="42"/>
      <c r="D763" s="50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</row>
    <row r="764" spans="1:26" ht="14.25" customHeight="1" x14ac:dyDescent="0.2">
      <c r="A764" s="49"/>
      <c r="B764" s="42"/>
      <c r="C764" s="42"/>
      <c r="D764" s="50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</row>
    <row r="765" spans="1:26" ht="14.25" customHeight="1" x14ac:dyDescent="0.2">
      <c r="A765" s="49"/>
      <c r="B765" s="42"/>
      <c r="C765" s="42"/>
      <c r="D765" s="50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</row>
    <row r="766" spans="1:26" ht="14.25" customHeight="1" x14ac:dyDescent="0.2">
      <c r="A766" s="49"/>
      <c r="B766" s="42"/>
      <c r="C766" s="42"/>
      <c r="D766" s="50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</row>
    <row r="767" spans="1:26" ht="14.25" customHeight="1" x14ac:dyDescent="0.2">
      <c r="A767" s="49"/>
      <c r="B767" s="42"/>
      <c r="C767" s="42"/>
      <c r="D767" s="50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</row>
    <row r="768" spans="1:26" ht="14.25" customHeight="1" x14ac:dyDescent="0.2">
      <c r="A768" s="49"/>
      <c r="B768" s="42"/>
      <c r="C768" s="42"/>
      <c r="D768" s="50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</row>
    <row r="769" spans="1:26" ht="14.25" customHeight="1" x14ac:dyDescent="0.2">
      <c r="A769" s="49"/>
      <c r="B769" s="42"/>
      <c r="C769" s="42"/>
      <c r="D769" s="50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</row>
    <row r="770" spans="1:26" ht="14.25" customHeight="1" x14ac:dyDescent="0.2">
      <c r="A770" s="49"/>
      <c r="B770" s="42"/>
      <c r="C770" s="42"/>
      <c r="D770" s="50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</row>
    <row r="771" spans="1:26" ht="14.25" customHeight="1" x14ac:dyDescent="0.2">
      <c r="A771" s="49"/>
      <c r="B771" s="42"/>
      <c r="C771" s="42"/>
      <c r="D771" s="50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</row>
    <row r="772" spans="1:26" ht="14.25" customHeight="1" x14ac:dyDescent="0.2">
      <c r="A772" s="49"/>
      <c r="B772" s="42"/>
      <c r="C772" s="42"/>
      <c r="D772" s="50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</row>
    <row r="773" spans="1:26" ht="14.25" customHeight="1" x14ac:dyDescent="0.2">
      <c r="A773" s="49"/>
      <c r="B773" s="42"/>
      <c r="C773" s="42"/>
      <c r="D773" s="50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</row>
    <row r="774" spans="1:26" ht="14.25" customHeight="1" x14ac:dyDescent="0.2">
      <c r="A774" s="49"/>
      <c r="B774" s="42"/>
      <c r="C774" s="42"/>
      <c r="D774" s="50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</row>
    <row r="775" spans="1:26" ht="14.25" customHeight="1" x14ac:dyDescent="0.2">
      <c r="A775" s="49"/>
      <c r="B775" s="42"/>
      <c r="C775" s="42"/>
      <c r="D775" s="50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</row>
    <row r="776" spans="1:26" ht="14.25" customHeight="1" x14ac:dyDescent="0.2">
      <c r="A776" s="49"/>
      <c r="B776" s="42"/>
      <c r="C776" s="42"/>
      <c r="D776" s="50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</row>
    <row r="777" spans="1:26" ht="14.25" customHeight="1" x14ac:dyDescent="0.2">
      <c r="A777" s="49"/>
      <c r="B777" s="42"/>
      <c r="C777" s="42"/>
      <c r="D777" s="50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</row>
    <row r="778" spans="1:26" ht="14.25" customHeight="1" x14ac:dyDescent="0.2">
      <c r="A778" s="49"/>
      <c r="B778" s="42"/>
      <c r="C778" s="42"/>
      <c r="D778" s="50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</row>
    <row r="779" spans="1:26" ht="14.25" customHeight="1" x14ac:dyDescent="0.2">
      <c r="A779" s="49"/>
      <c r="B779" s="42"/>
      <c r="C779" s="42"/>
      <c r="D779" s="50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</row>
    <row r="780" spans="1:26" ht="14.25" customHeight="1" x14ac:dyDescent="0.2">
      <c r="A780" s="49"/>
      <c r="B780" s="42"/>
      <c r="C780" s="42"/>
      <c r="D780" s="50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</row>
    <row r="781" spans="1:26" ht="14.25" customHeight="1" x14ac:dyDescent="0.2">
      <c r="A781" s="49"/>
      <c r="B781" s="42"/>
      <c r="C781" s="42"/>
      <c r="D781" s="50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</row>
    <row r="782" spans="1:26" ht="14.25" customHeight="1" x14ac:dyDescent="0.2">
      <c r="A782" s="49"/>
      <c r="B782" s="42"/>
      <c r="C782" s="42"/>
      <c r="D782" s="50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</row>
    <row r="783" spans="1:26" ht="14.25" customHeight="1" x14ac:dyDescent="0.2">
      <c r="A783" s="49"/>
      <c r="B783" s="42"/>
      <c r="C783" s="42"/>
      <c r="D783" s="50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</row>
    <row r="784" spans="1:26" ht="14.25" customHeight="1" x14ac:dyDescent="0.2">
      <c r="A784" s="49"/>
      <c r="B784" s="42"/>
      <c r="C784" s="42"/>
      <c r="D784" s="50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</row>
    <row r="785" spans="1:26" ht="14.25" customHeight="1" x14ac:dyDescent="0.2">
      <c r="A785" s="49"/>
      <c r="B785" s="42"/>
      <c r="C785" s="42"/>
      <c r="D785" s="50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</row>
    <row r="786" spans="1:26" ht="14.25" customHeight="1" x14ac:dyDescent="0.2">
      <c r="A786" s="49"/>
      <c r="B786" s="42"/>
      <c r="C786" s="42"/>
      <c r="D786" s="50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</row>
    <row r="787" spans="1:26" ht="14.25" customHeight="1" x14ac:dyDescent="0.2">
      <c r="A787" s="49"/>
      <c r="B787" s="42"/>
      <c r="C787" s="42"/>
      <c r="D787" s="50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</row>
    <row r="788" spans="1:26" ht="14.25" customHeight="1" x14ac:dyDescent="0.2">
      <c r="A788" s="49"/>
      <c r="B788" s="42"/>
      <c r="C788" s="42"/>
      <c r="D788" s="50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</row>
    <row r="789" spans="1:26" ht="14.25" customHeight="1" x14ac:dyDescent="0.2">
      <c r="A789" s="49"/>
      <c r="B789" s="42"/>
      <c r="C789" s="42"/>
      <c r="D789" s="50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</row>
    <row r="790" spans="1:26" ht="14.25" customHeight="1" x14ac:dyDescent="0.2">
      <c r="A790" s="49"/>
      <c r="B790" s="42"/>
      <c r="C790" s="42"/>
      <c r="D790" s="50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</row>
    <row r="791" spans="1:26" ht="14.25" customHeight="1" x14ac:dyDescent="0.2">
      <c r="A791" s="49"/>
      <c r="B791" s="42"/>
      <c r="C791" s="42"/>
      <c r="D791" s="50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</row>
    <row r="792" spans="1:26" ht="14.25" customHeight="1" x14ac:dyDescent="0.2">
      <c r="A792" s="49"/>
      <c r="B792" s="42"/>
      <c r="C792" s="42"/>
      <c r="D792" s="50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</row>
    <row r="793" spans="1:26" ht="14.25" customHeight="1" x14ac:dyDescent="0.2">
      <c r="A793" s="49"/>
      <c r="B793" s="42"/>
      <c r="C793" s="42"/>
      <c r="D793" s="50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</row>
    <row r="794" spans="1:26" ht="14.25" customHeight="1" x14ac:dyDescent="0.2">
      <c r="A794" s="49"/>
      <c r="B794" s="42"/>
      <c r="C794" s="42"/>
      <c r="D794" s="50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</row>
    <row r="795" spans="1:26" ht="14.25" customHeight="1" x14ac:dyDescent="0.2">
      <c r="A795" s="49"/>
      <c r="B795" s="42"/>
      <c r="C795" s="42"/>
      <c r="D795" s="50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</row>
    <row r="796" spans="1:26" ht="14.25" customHeight="1" x14ac:dyDescent="0.2">
      <c r="A796" s="49"/>
      <c r="B796" s="42"/>
      <c r="C796" s="42"/>
      <c r="D796" s="50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</row>
    <row r="797" spans="1:26" ht="14.25" customHeight="1" x14ac:dyDescent="0.2">
      <c r="A797" s="49"/>
      <c r="B797" s="42"/>
      <c r="C797" s="42"/>
      <c r="D797" s="50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</row>
    <row r="798" spans="1:26" ht="14.25" customHeight="1" x14ac:dyDescent="0.2">
      <c r="A798" s="49"/>
      <c r="B798" s="42"/>
      <c r="C798" s="42"/>
      <c r="D798" s="50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</row>
    <row r="799" spans="1:26" ht="14.25" customHeight="1" x14ac:dyDescent="0.2">
      <c r="A799" s="49"/>
      <c r="B799" s="42"/>
      <c r="C799" s="42"/>
      <c r="D799" s="50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</row>
    <row r="800" spans="1:26" ht="14.25" customHeight="1" x14ac:dyDescent="0.2">
      <c r="A800" s="49"/>
      <c r="B800" s="42"/>
      <c r="C800" s="42"/>
      <c r="D800" s="50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</row>
    <row r="801" spans="1:26" ht="14.25" customHeight="1" x14ac:dyDescent="0.2">
      <c r="A801" s="49"/>
      <c r="B801" s="42"/>
      <c r="C801" s="42"/>
      <c r="D801" s="50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</row>
    <row r="802" spans="1:26" ht="14.25" customHeight="1" x14ac:dyDescent="0.2">
      <c r="A802" s="49"/>
      <c r="B802" s="42"/>
      <c r="C802" s="42"/>
      <c r="D802" s="50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</row>
    <row r="803" spans="1:26" ht="14.25" customHeight="1" x14ac:dyDescent="0.2">
      <c r="A803" s="49"/>
      <c r="B803" s="42"/>
      <c r="C803" s="42"/>
      <c r="D803" s="50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</row>
    <row r="804" spans="1:26" ht="14.25" customHeight="1" x14ac:dyDescent="0.2">
      <c r="A804" s="49"/>
      <c r="B804" s="42"/>
      <c r="C804" s="42"/>
      <c r="D804" s="50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</row>
    <row r="805" spans="1:26" ht="14.25" customHeight="1" x14ac:dyDescent="0.2">
      <c r="A805" s="49"/>
      <c r="B805" s="42"/>
      <c r="C805" s="42"/>
      <c r="D805" s="50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</row>
    <row r="806" spans="1:26" ht="14.25" customHeight="1" x14ac:dyDescent="0.2">
      <c r="A806" s="49"/>
      <c r="B806" s="42"/>
      <c r="C806" s="42"/>
      <c r="D806" s="50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</row>
    <row r="807" spans="1:26" ht="14.25" customHeight="1" x14ac:dyDescent="0.2">
      <c r="A807" s="49"/>
      <c r="B807" s="42"/>
      <c r="C807" s="42"/>
      <c r="D807" s="50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</row>
    <row r="808" spans="1:26" ht="14.25" customHeight="1" x14ac:dyDescent="0.2">
      <c r="A808" s="49"/>
      <c r="B808" s="42"/>
      <c r="C808" s="42"/>
      <c r="D808" s="50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</row>
    <row r="809" spans="1:26" ht="14.25" customHeight="1" x14ac:dyDescent="0.2">
      <c r="A809" s="49"/>
      <c r="B809" s="42"/>
      <c r="C809" s="42"/>
      <c r="D809" s="50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</row>
    <row r="810" spans="1:26" ht="14.25" customHeight="1" x14ac:dyDescent="0.2">
      <c r="A810" s="49"/>
      <c r="B810" s="42"/>
      <c r="C810" s="42"/>
      <c r="D810" s="50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</row>
    <row r="811" spans="1:26" ht="14.25" customHeight="1" x14ac:dyDescent="0.2">
      <c r="A811" s="49"/>
      <c r="B811" s="42"/>
      <c r="C811" s="42"/>
      <c r="D811" s="50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</row>
    <row r="812" spans="1:26" ht="14.25" customHeight="1" x14ac:dyDescent="0.2">
      <c r="A812" s="49"/>
      <c r="B812" s="42"/>
      <c r="C812" s="42"/>
      <c r="D812" s="50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</row>
    <row r="813" spans="1:26" ht="14.25" customHeight="1" x14ac:dyDescent="0.2">
      <c r="A813" s="49"/>
      <c r="B813" s="42"/>
      <c r="C813" s="42"/>
      <c r="D813" s="50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</row>
    <row r="814" spans="1:26" ht="14.25" customHeight="1" x14ac:dyDescent="0.2">
      <c r="A814" s="49"/>
      <c r="B814" s="42"/>
      <c r="C814" s="42"/>
      <c r="D814" s="50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</row>
    <row r="815" spans="1:26" ht="14.25" customHeight="1" x14ac:dyDescent="0.2">
      <c r="A815" s="49"/>
      <c r="B815" s="42"/>
      <c r="C815" s="42"/>
      <c r="D815" s="50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</row>
    <row r="816" spans="1:26" ht="14.25" customHeight="1" x14ac:dyDescent="0.2">
      <c r="A816" s="49"/>
      <c r="B816" s="42"/>
      <c r="C816" s="42"/>
      <c r="D816" s="50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</row>
    <row r="817" spans="1:26" ht="14.25" customHeight="1" x14ac:dyDescent="0.2">
      <c r="A817" s="49"/>
      <c r="B817" s="42"/>
      <c r="C817" s="42"/>
      <c r="D817" s="50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</row>
    <row r="818" spans="1:26" ht="14.25" customHeight="1" x14ac:dyDescent="0.2">
      <c r="A818" s="49"/>
      <c r="B818" s="42"/>
      <c r="C818" s="42"/>
      <c r="D818" s="50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</row>
    <row r="819" spans="1:26" ht="14.25" customHeight="1" x14ac:dyDescent="0.2">
      <c r="A819" s="49"/>
      <c r="B819" s="42"/>
      <c r="C819" s="42"/>
      <c r="D819" s="50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</row>
    <row r="820" spans="1:26" ht="14.25" customHeight="1" x14ac:dyDescent="0.2">
      <c r="A820" s="49"/>
      <c r="B820" s="42"/>
      <c r="C820" s="42"/>
      <c r="D820" s="50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</row>
    <row r="821" spans="1:26" ht="14.25" customHeight="1" x14ac:dyDescent="0.2">
      <c r="A821" s="49"/>
      <c r="B821" s="42"/>
      <c r="C821" s="42"/>
      <c r="D821" s="50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</row>
    <row r="822" spans="1:26" ht="14.25" customHeight="1" x14ac:dyDescent="0.2">
      <c r="A822" s="49"/>
      <c r="B822" s="42"/>
      <c r="C822" s="42"/>
      <c r="D822" s="50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</row>
    <row r="823" spans="1:26" ht="14.25" customHeight="1" x14ac:dyDescent="0.2">
      <c r="A823" s="49"/>
      <c r="B823" s="42"/>
      <c r="C823" s="42"/>
      <c r="D823" s="50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</row>
    <row r="824" spans="1:26" ht="14.25" customHeight="1" x14ac:dyDescent="0.2">
      <c r="A824" s="49"/>
      <c r="B824" s="42"/>
      <c r="C824" s="42"/>
      <c r="D824" s="50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</row>
    <row r="825" spans="1:26" ht="14.25" customHeight="1" x14ac:dyDescent="0.2">
      <c r="A825" s="49"/>
      <c r="B825" s="42"/>
      <c r="C825" s="42"/>
      <c r="D825" s="50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</row>
    <row r="826" spans="1:26" ht="14.25" customHeight="1" x14ac:dyDescent="0.2">
      <c r="A826" s="49"/>
      <c r="B826" s="42"/>
      <c r="C826" s="42"/>
      <c r="D826" s="50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</row>
    <row r="827" spans="1:26" ht="14.25" customHeight="1" x14ac:dyDescent="0.2">
      <c r="A827" s="49"/>
      <c r="B827" s="42"/>
      <c r="C827" s="42"/>
      <c r="D827" s="50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</row>
    <row r="828" spans="1:26" ht="14.25" customHeight="1" x14ac:dyDescent="0.2">
      <c r="A828" s="49"/>
      <c r="B828" s="42"/>
      <c r="C828" s="42"/>
      <c r="D828" s="50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</row>
    <row r="829" spans="1:26" ht="14.25" customHeight="1" x14ac:dyDescent="0.2">
      <c r="A829" s="49"/>
      <c r="B829" s="42"/>
      <c r="C829" s="42"/>
      <c r="D829" s="50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</row>
    <row r="830" spans="1:26" ht="14.25" customHeight="1" x14ac:dyDescent="0.2">
      <c r="A830" s="49"/>
      <c r="B830" s="42"/>
      <c r="C830" s="42"/>
      <c r="D830" s="50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</row>
    <row r="831" spans="1:26" ht="14.25" customHeight="1" x14ac:dyDescent="0.2">
      <c r="A831" s="49"/>
      <c r="B831" s="42"/>
      <c r="C831" s="42"/>
      <c r="D831" s="50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</row>
    <row r="832" spans="1:26" ht="14.25" customHeight="1" x14ac:dyDescent="0.2">
      <c r="A832" s="49"/>
      <c r="B832" s="42"/>
      <c r="C832" s="42"/>
      <c r="D832" s="50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</row>
    <row r="833" spans="1:26" ht="14.25" customHeight="1" x14ac:dyDescent="0.2">
      <c r="A833" s="49"/>
      <c r="B833" s="42"/>
      <c r="C833" s="42"/>
      <c r="D833" s="50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</row>
    <row r="834" spans="1:26" ht="14.25" customHeight="1" x14ac:dyDescent="0.2">
      <c r="A834" s="49"/>
      <c r="B834" s="42"/>
      <c r="C834" s="42"/>
      <c r="D834" s="50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</row>
    <row r="835" spans="1:26" ht="14.25" customHeight="1" x14ac:dyDescent="0.2">
      <c r="A835" s="49"/>
      <c r="B835" s="42"/>
      <c r="C835" s="42"/>
      <c r="D835" s="50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</row>
    <row r="836" spans="1:26" ht="14.25" customHeight="1" x14ac:dyDescent="0.2">
      <c r="A836" s="49"/>
      <c r="B836" s="42"/>
      <c r="C836" s="42"/>
      <c r="D836" s="50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</row>
    <row r="837" spans="1:26" ht="14.25" customHeight="1" x14ac:dyDescent="0.2">
      <c r="A837" s="49"/>
      <c r="B837" s="42"/>
      <c r="C837" s="42"/>
      <c r="D837" s="50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</row>
    <row r="838" spans="1:26" ht="14.25" customHeight="1" x14ac:dyDescent="0.2">
      <c r="A838" s="49"/>
      <c r="B838" s="42"/>
      <c r="C838" s="42"/>
      <c r="D838" s="50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</row>
    <row r="839" spans="1:26" ht="14.25" customHeight="1" x14ac:dyDescent="0.2">
      <c r="A839" s="49"/>
      <c r="B839" s="42"/>
      <c r="C839" s="42"/>
      <c r="D839" s="50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</row>
    <row r="840" spans="1:26" ht="14.25" customHeight="1" x14ac:dyDescent="0.2">
      <c r="A840" s="49"/>
      <c r="B840" s="42"/>
      <c r="C840" s="42"/>
      <c r="D840" s="50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</row>
    <row r="841" spans="1:26" ht="14.25" customHeight="1" x14ac:dyDescent="0.2">
      <c r="A841" s="49"/>
      <c r="B841" s="42"/>
      <c r="C841" s="42"/>
      <c r="D841" s="50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</row>
    <row r="842" spans="1:26" ht="14.25" customHeight="1" x14ac:dyDescent="0.2">
      <c r="A842" s="49"/>
      <c r="B842" s="42"/>
      <c r="C842" s="42"/>
      <c r="D842" s="50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</row>
    <row r="843" spans="1:26" ht="14.25" customHeight="1" x14ac:dyDescent="0.2">
      <c r="A843" s="49"/>
      <c r="B843" s="42"/>
      <c r="C843" s="42"/>
      <c r="D843" s="50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</row>
    <row r="844" spans="1:26" ht="14.25" customHeight="1" x14ac:dyDescent="0.2">
      <c r="A844" s="49"/>
      <c r="B844" s="42"/>
      <c r="C844" s="42"/>
      <c r="D844" s="50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</row>
    <row r="845" spans="1:26" ht="14.25" customHeight="1" x14ac:dyDescent="0.2">
      <c r="A845" s="49"/>
      <c r="B845" s="42"/>
      <c r="C845" s="42"/>
      <c r="D845" s="50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</row>
    <row r="846" spans="1:26" ht="14.25" customHeight="1" x14ac:dyDescent="0.2">
      <c r="A846" s="49"/>
      <c r="B846" s="42"/>
      <c r="C846" s="42"/>
      <c r="D846" s="50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</row>
    <row r="847" spans="1:26" ht="14.25" customHeight="1" x14ac:dyDescent="0.2">
      <c r="A847" s="49"/>
      <c r="B847" s="42"/>
      <c r="C847" s="42"/>
      <c r="D847" s="50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</row>
    <row r="848" spans="1:26" ht="14.25" customHeight="1" x14ac:dyDescent="0.2">
      <c r="A848" s="49"/>
      <c r="B848" s="42"/>
      <c r="C848" s="42"/>
      <c r="D848" s="50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</row>
    <row r="849" spans="1:26" ht="14.25" customHeight="1" x14ac:dyDescent="0.2">
      <c r="A849" s="49"/>
      <c r="B849" s="42"/>
      <c r="C849" s="42"/>
      <c r="D849" s="50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</row>
    <row r="850" spans="1:26" ht="14.25" customHeight="1" x14ac:dyDescent="0.2">
      <c r="A850" s="49"/>
      <c r="B850" s="42"/>
      <c r="C850" s="42"/>
      <c r="D850" s="50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</row>
    <row r="851" spans="1:26" ht="14.25" customHeight="1" x14ac:dyDescent="0.2">
      <c r="A851" s="49"/>
      <c r="B851" s="42"/>
      <c r="C851" s="42"/>
      <c r="D851" s="50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</row>
    <row r="852" spans="1:26" ht="14.25" customHeight="1" x14ac:dyDescent="0.2">
      <c r="A852" s="49"/>
      <c r="B852" s="42"/>
      <c r="C852" s="42"/>
      <c r="D852" s="50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</row>
    <row r="853" spans="1:26" ht="14.25" customHeight="1" x14ac:dyDescent="0.2">
      <c r="A853" s="49"/>
      <c r="B853" s="42"/>
      <c r="C853" s="42"/>
      <c r="D853" s="50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</row>
    <row r="854" spans="1:26" ht="14.25" customHeight="1" x14ac:dyDescent="0.2">
      <c r="A854" s="49"/>
      <c r="B854" s="42"/>
      <c r="C854" s="42"/>
      <c r="D854" s="50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</row>
    <row r="855" spans="1:26" ht="14.25" customHeight="1" x14ac:dyDescent="0.2">
      <c r="A855" s="49"/>
      <c r="B855" s="42"/>
      <c r="C855" s="42"/>
      <c r="D855" s="50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</row>
    <row r="856" spans="1:26" ht="14.25" customHeight="1" x14ac:dyDescent="0.2">
      <c r="A856" s="49"/>
      <c r="B856" s="42"/>
      <c r="C856" s="42"/>
      <c r="D856" s="50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</row>
    <row r="857" spans="1:26" ht="14.25" customHeight="1" x14ac:dyDescent="0.2">
      <c r="A857" s="49"/>
      <c r="B857" s="42"/>
      <c r="C857" s="42"/>
      <c r="D857" s="50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</row>
    <row r="858" spans="1:26" ht="14.25" customHeight="1" x14ac:dyDescent="0.2">
      <c r="A858" s="49"/>
      <c r="B858" s="42"/>
      <c r="C858" s="42"/>
      <c r="D858" s="50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</row>
    <row r="859" spans="1:26" ht="14.25" customHeight="1" x14ac:dyDescent="0.2">
      <c r="A859" s="49"/>
      <c r="B859" s="42"/>
      <c r="C859" s="42"/>
      <c r="D859" s="50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</row>
    <row r="860" spans="1:26" ht="14.25" customHeight="1" x14ac:dyDescent="0.2">
      <c r="A860" s="49"/>
      <c r="B860" s="42"/>
      <c r="C860" s="42"/>
      <c r="D860" s="50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</row>
    <row r="861" spans="1:26" ht="14.25" customHeight="1" x14ac:dyDescent="0.2">
      <c r="A861" s="49"/>
      <c r="B861" s="42"/>
      <c r="C861" s="42"/>
      <c r="D861" s="50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</row>
    <row r="862" spans="1:26" ht="14.25" customHeight="1" x14ac:dyDescent="0.2">
      <c r="A862" s="49"/>
      <c r="B862" s="42"/>
      <c r="C862" s="42"/>
      <c r="D862" s="50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</row>
    <row r="863" spans="1:26" ht="14.25" customHeight="1" x14ac:dyDescent="0.2">
      <c r="A863" s="49"/>
      <c r="B863" s="42"/>
      <c r="C863" s="42"/>
      <c r="D863" s="50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</row>
    <row r="864" spans="1:26" ht="14.25" customHeight="1" x14ac:dyDescent="0.2">
      <c r="A864" s="49"/>
      <c r="B864" s="42"/>
      <c r="C864" s="42"/>
      <c r="D864" s="50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</row>
    <row r="865" spans="1:26" ht="14.25" customHeight="1" x14ac:dyDescent="0.2">
      <c r="A865" s="49"/>
      <c r="B865" s="42"/>
      <c r="C865" s="42"/>
      <c r="D865" s="50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</row>
    <row r="866" spans="1:26" ht="14.25" customHeight="1" x14ac:dyDescent="0.2">
      <c r="A866" s="49"/>
      <c r="B866" s="42"/>
      <c r="C866" s="42"/>
      <c r="D866" s="50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</row>
    <row r="867" spans="1:26" ht="14.25" customHeight="1" x14ac:dyDescent="0.2">
      <c r="A867" s="49"/>
      <c r="B867" s="42"/>
      <c r="C867" s="42"/>
      <c r="D867" s="50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</row>
    <row r="868" spans="1:26" ht="14.25" customHeight="1" x14ac:dyDescent="0.2">
      <c r="A868" s="49"/>
      <c r="B868" s="42"/>
      <c r="C868" s="42"/>
      <c r="D868" s="50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</row>
    <row r="869" spans="1:26" ht="14.25" customHeight="1" x14ac:dyDescent="0.2">
      <c r="A869" s="49"/>
      <c r="B869" s="42"/>
      <c r="C869" s="42"/>
      <c r="D869" s="50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</row>
    <row r="870" spans="1:26" ht="14.25" customHeight="1" x14ac:dyDescent="0.2">
      <c r="A870" s="49"/>
      <c r="B870" s="42"/>
      <c r="C870" s="42"/>
      <c r="D870" s="50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</row>
    <row r="871" spans="1:26" ht="14.25" customHeight="1" x14ac:dyDescent="0.2">
      <c r="A871" s="49"/>
      <c r="B871" s="42"/>
      <c r="C871" s="42"/>
      <c r="D871" s="50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</row>
    <row r="872" spans="1:26" ht="14.25" customHeight="1" x14ac:dyDescent="0.2">
      <c r="A872" s="49"/>
      <c r="B872" s="42"/>
      <c r="C872" s="42"/>
      <c r="D872" s="50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</row>
    <row r="873" spans="1:26" ht="14.25" customHeight="1" x14ac:dyDescent="0.2">
      <c r="A873" s="49"/>
      <c r="B873" s="42"/>
      <c r="C873" s="42"/>
      <c r="D873" s="50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</row>
    <row r="874" spans="1:26" ht="14.25" customHeight="1" x14ac:dyDescent="0.2">
      <c r="A874" s="49"/>
      <c r="B874" s="42"/>
      <c r="C874" s="42"/>
      <c r="D874" s="50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</row>
    <row r="875" spans="1:26" ht="14.25" customHeight="1" x14ac:dyDescent="0.2">
      <c r="A875" s="49"/>
      <c r="B875" s="42"/>
      <c r="C875" s="42"/>
      <c r="D875" s="50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</row>
    <row r="876" spans="1:26" ht="14.25" customHeight="1" x14ac:dyDescent="0.2">
      <c r="A876" s="49"/>
      <c r="B876" s="42"/>
      <c r="C876" s="42"/>
      <c r="D876" s="50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</row>
    <row r="877" spans="1:26" ht="14.25" customHeight="1" x14ac:dyDescent="0.2">
      <c r="A877" s="49"/>
      <c r="B877" s="42"/>
      <c r="C877" s="42"/>
      <c r="D877" s="50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</row>
    <row r="878" spans="1:26" ht="14.25" customHeight="1" x14ac:dyDescent="0.2">
      <c r="A878" s="49"/>
      <c r="B878" s="42"/>
      <c r="C878" s="42"/>
      <c r="D878" s="50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</row>
    <row r="879" spans="1:26" ht="14.25" customHeight="1" x14ac:dyDescent="0.2">
      <c r="A879" s="49"/>
      <c r="B879" s="42"/>
      <c r="C879" s="42"/>
      <c r="D879" s="50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</row>
    <row r="880" spans="1:26" ht="14.25" customHeight="1" x14ac:dyDescent="0.2">
      <c r="A880" s="49"/>
      <c r="B880" s="42"/>
      <c r="C880" s="42"/>
      <c r="D880" s="50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</row>
    <row r="881" spans="1:26" ht="14.25" customHeight="1" x14ac:dyDescent="0.2">
      <c r="A881" s="49"/>
      <c r="B881" s="42"/>
      <c r="C881" s="42"/>
      <c r="D881" s="50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</row>
    <row r="882" spans="1:26" ht="14.25" customHeight="1" x14ac:dyDescent="0.2">
      <c r="A882" s="49"/>
      <c r="B882" s="42"/>
      <c r="C882" s="42"/>
      <c r="D882" s="50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</row>
    <row r="883" spans="1:26" ht="14.25" customHeight="1" x14ac:dyDescent="0.2">
      <c r="A883" s="49"/>
      <c r="B883" s="42"/>
      <c r="C883" s="42"/>
      <c r="D883" s="50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</row>
    <row r="884" spans="1:26" ht="14.25" customHeight="1" x14ac:dyDescent="0.2">
      <c r="A884" s="49"/>
      <c r="B884" s="42"/>
      <c r="C884" s="42"/>
      <c r="D884" s="50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</row>
    <row r="885" spans="1:26" ht="14.25" customHeight="1" x14ac:dyDescent="0.2">
      <c r="A885" s="49"/>
      <c r="B885" s="42"/>
      <c r="C885" s="42"/>
      <c r="D885" s="50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</row>
    <row r="886" spans="1:26" ht="14.25" customHeight="1" x14ac:dyDescent="0.2">
      <c r="A886" s="49"/>
      <c r="B886" s="42"/>
      <c r="C886" s="42"/>
      <c r="D886" s="50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</row>
    <row r="887" spans="1:26" ht="14.25" customHeight="1" x14ac:dyDescent="0.2">
      <c r="A887" s="49"/>
      <c r="B887" s="42"/>
      <c r="C887" s="42"/>
      <c r="D887" s="50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</row>
    <row r="888" spans="1:26" ht="14.25" customHeight="1" x14ac:dyDescent="0.2">
      <c r="A888" s="49"/>
      <c r="B888" s="42"/>
      <c r="C888" s="42"/>
      <c r="D888" s="50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</row>
    <row r="889" spans="1:26" ht="14.25" customHeight="1" x14ac:dyDescent="0.2">
      <c r="A889" s="49"/>
      <c r="B889" s="42"/>
      <c r="C889" s="42"/>
      <c r="D889" s="50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</row>
    <row r="890" spans="1:26" ht="14.25" customHeight="1" x14ac:dyDescent="0.2">
      <c r="A890" s="49"/>
      <c r="B890" s="42"/>
      <c r="C890" s="42"/>
      <c r="D890" s="50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</row>
    <row r="891" spans="1:26" ht="14.25" customHeight="1" x14ac:dyDescent="0.2">
      <c r="A891" s="49"/>
      <c r="B891" s="42"/>
      <c r="C891" s="42"/>
      <c r="D891" s="50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</row>
    <row r="892" spans="1:26" ht="14.25" customHeight="1" x14ac:dyDescent="0.2">
      <c r="A892" s="49"/>
      <c r="B892" s="42"/>
      <c r="C892" s="42"/>
      <c r="D892" s="50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</row>
    <row r="893" spans="1:26" ht="14.25" customHeight="1" x14ac:dyDescent="0.2">
      <c r="A893" s="49"/>
      <c r="B893" s="42"/>
      <c r="C893" s="42"/>
      <c r="D893" s="50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</row>
    <row r="894" spans="1:26" ht="14.25" customHeight="1" x14ac:dyDescent="0.2">
      <c r="A894" s="49"/>
      <c r="B894" s="42"/>
      <c r="C894" s="42"/>
      <c r="D894" s="50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</row>
    <row r="895" spans="1:26" ht="14.25" customHeight="1" x14ac:dyDescent="0.2">
      <c r="A895" s="49"/>
      <c r="B895" s="42"/>
      <c r="C895" s="42"/>
      <c r="D895" s="50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</row>
    <row r="896" spans="1:26" ht="14.25" customHeight="1" x14ac:dyDescent="0.2">
      <c r="A896" s="49"/>
      <c r="B896" s="42"/>
      <c r="C896" s="42"/>
      <c r="D896" s="50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</row>
    <row r="897" spans="1:26" ht="14.25" customHeight="1" x14ac:dyDescent="0.2">
      <c r="A897" s="49"/>
      <c r="B897" s="42"/>
      <c r="C897" s="42"/>
      <c r="D897" s="50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</row>
    <row r="898" spans="1:26" ht="14.25" customHeight="1" x14ac:dyDescent="0.2">
      <c r="A898" s="49"/>
      <c r="B898" s="42"/>
      <c r="C898" s="42"/>
      <c r="D898" s="50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</row>
    <row r="899" spans="1:26" ht="14.25" customHeight="1" x14ac:dyDescent="0.2">
      <c r="A899" s="49"/>
      <c r="B899" s="42"/>
      <c r="C899" s="42"/>
      <c r="D899" s="50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</row>
    <row r="900" spans="1:26" ht="14.25" customHeight="1" x14ac:dyDescent="0.2">
      <c r="A900" s="49"/>
      <c r="B900" s="42"/>
      <c r="C900" s="42"/>
      <c r="D900" s="50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</row>
    <row r="901" spans="1:26" ht="14.25" customHeight="1" x14ac:dyDescent="0.2">
      <c r="A901" s="49"/>
      <c r="B901" s="42"/>
      <c r="C901" s="42"/>
      <c r="D901" s="50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</row>
    <row r="902" spans="1:26" ht="14.25" customHeight="1" x14ac:dyDescent="0.2">
      <c r="A902" s="49"/>
      <c r="B902" s="42"/>
      <c r="C902" s="42"/>
      <c r="D902" s="50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</row>
    <row r="903" spans="1:26" ht="14.25" customHeight="1" x14ac:dyDescent="0.2">
      <c r="A903" s="49"/>
      <c r="B903" s="42"/>
      <c r="C903" s="42"/>
      <c r="D903" s="50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</row>
    <row r="904" spans="1:26" ht="14.25" customHeight="1" x14ac:dyDescent="0.2">
      <c r="A904" s="49"/>
      <c r="B904" s="42"/>
      <c r="C904" s="42"/>
      <c r="D904" s="50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</row>
    <row r="905" spans="1:26" ht="14.25" customHeight="1" x14ac:dyDescent="0.2">
      <c r="A905" s="49"/>
      <c r="B905" s="42"/>
      <c r="C905" s="42"/>
      <c r="D905" s="50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</row>
    <row r="906" spans="1:26" ht="14.25" customHeight="1" x14ac:dyDescent="0.2">
      <c r="A906" s="49"/>
      <c r="B906" s="42"/>
      <c r="C906" s="42"/>
      <c r="D906" s="50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</row>
    <row r="907" spans="1:26" ht="14.25" customHeight="1" x14ac:dyDescent="0.2">
      <c r="A907" s="49"/>
      <c r="B907" s="42"/>
      <c r="C907" s="42"/>
      <c r="D907" s="50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</row>
    <row r="908" spans="1:26" ht="14.25" customHeight="1" x14ac:dyDescent="0.2">
      <c r="A908" s="49"/>
      <c r="B908" s="42"/>
      <c r="C908" s="42"/>
      <c r="D908" s="50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</row>
    <row r="909" spans="1:26" ht="14.25" customHeight="1" x14ac:dyDescent="0.2">
      <c r="A909" s="49"/>
      <c r="B909" s="42"/>
      <c r="C909" s="42"/>
      <c r="D909" s="50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</row>
    <row r="910" spans="1:26" ht="14.25" customHeight="1" x14ac:dyDescent="0.2">
      <c r="A910" s="49"/>
      <c r="B910" s="42"/>
      <c r="C910" s="42"/>
      <c r="D910" s="50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</row>
    <row r="911" spans="1:26" ht="14.25" customHeight="1" x14ac:dyDescent="0.2">
      <c r="A911" s="49"/>
      <c r="B911" s="42"/>
      <c r="C911" s="42"/>
      <c r="D911" s="50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</row>
    <row r="912" spans="1:26" ht="14.25" customHeight="1" x14ac:dyDescent="0.2">
      <c r="A912" s="49"/>
      <c r="B912" s="42"/>
      <c r="C912" s="42"/>
      <c r="D912" s="50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</row>
    <row r="913" spans="1:26" ht="14.25" customHeight="1" x14ac:dyDescent="0.2">
      <c r="A913" s="49"/>
      <c r="B913" s="42"/>
      <c r="C913" s="42"/>
      <c r="D913" s="50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</row>
    <row r="914" spans="1:26" ht="14.25" customHeight="1" x14ac:dyDescent="0.2">
      <c r="A914" s="49"/>
      <c r="B914" s="42"/>
      <c r="C914" s="42"/>
      <c r="D914" s="50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</row>
    <row r="915" spans="1:26" ht="14.25" customHeight="1" x14ac:dyDescent="0.2">
      <c r="A915" s="49"/>
      <c r="B915" s="42"/>
      <c r="C915" s="42"/>
      <c r="D915" s="50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</row>
    <row r="916" spans="1:26" ht="14.25" customHeight="1" x14ac:dyDescent="0.2">
      <c r="A916" s="49"/>
      <c r="B916" s="42"/>
      <c r="C916" s="42"/>
      <c r="D916" s="50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</row>
    <row r="917" spans="1:26" ht="14.25" customHeight="1" x14ac:dyDescent="0.2">
      <c r="A917" s="49"/>
      <c r="B917" s="42"/>
      <c r="C917" s="42"/>
      <c r="D917" s="50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</row>
    <row r="918" spans="1:26" ht="14.25" customHeight="1" x14ac:dyDescent="0.2">
      <c r="A918" s="49"/>
      <c r="B918" s="42"/>
      <c r="C918" s="42"/>
      <c r="D918" s="50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</row>
    <row r="919" spans="1:26" ht="14.25" customHeight="1" x14ac:dyDescent="0.2">
      <c r="A919" s="49"/>
      <c r="B919" s="42"/>
      <c r="C919" s="42"/>
      <c r="D919" s="50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</row>
    <row r="920" spans="1:26" ht="14.25" customHeight="1" x14ac:dyDescent="0.2">
      <c r="A920" s="49"/>
      <c r="B920" s="42"/>
      <c r="C920" s="42"/>
      <c r="D920" s="50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</row>
    <row r="921" spans="1:26" ht="14.25" customHeight="1" x14ac:dyDescent="0.2">
      <c r="A921" s="49"/>
      <c r="B921" s="42"/>
      <c r="C921" s="42"/>
      <c r="D921" s="50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</row>
    <row r="922" spans="1:26" ht="14.25" customHeight="1" x14ac:dyDescent="0.2">
      <c r="A922" s="49"/>
      <c r="B922" s="42"/>
      <c r="C922" s="42"/>
      <c r="D922" s="50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</row>
    <row r="923" spans="1:26" ht="14.25" customHeight="1" x14ac:dyDescent="0.2">
      <c r="A923" s="49"/>
      <c r="B923" s="42"/>
      <c r="C923" s="42"/>
      <c r="D923" s="50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</row>
    <row r="924" spans="1:26" ht="14.25" customHeight="1" x14ac:dyDescent="0.2">
      <c r="A924" s="49"/>
      <c r="B924" s="42"/>
      <c r="C924" s="42"/>
      <c r="D924" s="50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</row>
    <row r="925" spans="1:26" ht="14.25" customHeight="1" x14ac:dyDescent="0.2">
      <c r="A925" s="49"/>
      <c r="B925" s="42"/>
      <c r="C925" s="42"/>
      <c r="D925" s="50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</row>
    <row r="926" spans="1:26" ht="14.25" customHeight="1" x14ac:dyDescent="0.2">
      <c r="A926" s="49"/>
      <c r="B926" s="42"/>
      <c r="C926" s="42"/>
      <c r="D926" s="50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</row>
    <row r="927" spans="1:26" ht="14.25" customHeight="1" x14ac:dyDescent="0.2">
      <c r="A927" s="49"/>
      <c r="B927" s="42"/>
      <c r="C927" s="42"/>
      <c r="D927" s="50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</row>
    <row r="928" spans="1:26" ht="14.25" customHeight="1" x14ac:dyDescent="0.2">
      <c r="A928" s="49"/>
      <c r="B928" s="42"/>
      <c r="C928" s="42"/>
      <c r="D928" s="50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</row>
    <row r="929" spans="1:26" ht="14.25" customHeight="1" x14ac:dyDescent="0.2">
      <c r="A929" s="49"/>
      <c r="B929" s="42"/>
      <c r="C929" s="42"/>
      <c r="D929" s="50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</row>
    <row r="930" spans="1:26" ht="14.25" customHeight="1" x14ac:dyDescent="0.2">
      <c r="A930" s="49"/>
      <c r="B930" s="42"/>
      <c r="C930" s="42"/>
      <c r="D930" s="50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</row>
    <row r="931" spans="1:26" ht="14.25" customHeight="1" x14ac:dyDescent="0.2">
      <c r="A931" s="49"/>
      <c r="B931" s="42"/>
      <c r="C931" s="42"/>
      <c r="D931" s="50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</row>
    <row r="932" spans="1:26" ht="14.25" customHeight="1" x14ac:dyDescent="0.2">
      <c r="A932" s="49"/>
      <c r="B932" s="42"/>
      <c r="C932" s="42"/>
      <c r="D932" s="50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</row>
    <row r="933" spans="1:26" ht="14.25" customHeight="1" x14ac:dyDescent="0.2">
      <c r="A933" s="49"/>
      <c r="B933" s="42"/>
      <c r="C933" s="42"/>
      <c r="D933" s="50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</row>
    <row r="934" spans="1:26" ht="14.25" customHeight="1" x14ac:dyDescent="0.2">
      <c r="A934" s="49"/>
      <c r="B934" s="42"/>
      <c r="C934" s="42"/>
      <c r="D934" s="50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</row>
    <row r="935" spans="1:26" ht="14.25" customHeight="1" x14ac:dyDescent="0.2">
      <c r="A935" s="49"/>
      <c r="B935" s="42"/>
      <c r="C935" s="42"/>
      <c r="D935" s="50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</row>
    <row r="936" spans="1:26" ht="14.25" customHeight="1" x14ac:dyDescent="0.2">
      <c r="A936" s="49"/>
      <c r="B936" s="42"/>
      <c r="C936" s="42"/>
      <c r="D936" s="50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</row>
    <row r="937" spans="1:26" ht="14.25" customHeight="1" x14ac:dyDescent="0.2">
      <c r="A937" s="49"/>
      <c r="B937" s="42"/>
      <c r="C937" s="42"/>
      <c r="D937" s="50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</row>
    <row r="938" spans="1:26" ht="14.25" customHeight="1" x14ac:dyDescent="0.2">
      <c r="A938" s="49"/>
      <c r="B938" s="42"/>
      <c r="C938" s="42"/>
      <c r="D938" s="50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</row>
    <row r="939" spans="1:26" ht="14.25" customHeight="1" x14ac:dyDescent="0.2">
      <c r="A939" s="49"/>
      <c r="B939" s="42"/>
      <c r="C939" s="42"/>
      <c r="D939" s="50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</row>
    <row r="940" spans="1:26" ht="14.25" customHeight="1" x14ac:dyDescent="0.2">
      <c r="A940" s="49"/>
      <c r="B940" s="42"/>
      <c r="C940" s="42"/>
      <c r="D940" s="50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</row>
    <row r="941" spans="1:26" ht="14.25" customHeight="1" x14ac:dyDescent="0.2">
      <c r="A941" s="49"/>
      <c r="B941" s="42"/>
      <c r="C941" s="42"/>
      <c r="D941" s="50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</row>
    <row r="942" spans="1:26" ht="14.25" customHeight="1" x14ac:dyDescent="0.2">
      <c r="A942" s="49"/>
      <c r="B942" s="42"/>
      <c r="C942" s="42"/>
      <c r="D942" s="50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</row>
    <row r="943" spans="1:26" ht="14.25" customHeight="1" x14ac:dyDescent="0.2">
      <c r="A943" s="49"/>
      <c r="B943" s="42"/>
      <c r="C943" s="42"/>
      <c r="D943" s="50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</row>
    <row r="944" spans="1:26" ht="14.25" customHeight="1" x14ac:dyDescent="0.2">
      <c r="A944" s="49"/>
      <c r="B944" s="42"/>
      <c r="C944" s="42"/>
      <c r="D944" s="50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</row>
    <row r="945" spans="1:26" ht="14.25" customHeight="1" x14ac:dyDescent="0.2">
      <c r="A945" s="49"/>
      <c r="B945" s="42"/>
      <c r="C945" s="42"/>
      <c r="D945" s="50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</row>
    <row r="946" spans="1:26" ht="14.25" customHeight="1" x14ac:dyDescent="0.2">
      <c r="A946" s="49"/>
      <c r="B946" s="42"/>
      <c r="C946" s="42"/>
      <c r="D946" s="50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</row>
    <row r="947" spans="1:26" ht="14.25" customHeight="1" x14ac:dyDescent="0.2">
      <c r="A947" s="49"/>
      <c r="B947" s="42"/>
      <c r="C947" s="42"/>
      <c r="D947" s="50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</row>
    <row r="948" spans="1:26" ht="14.25" customHeight="1" x14ac:dyDescent="0.2">
      <c r="A948" s="49"/>
      <c r="B948" s="42"/>
      <c r="C948" s="42"/>
      <c r="D948" s="50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</row>
    <row r="949" spans="1:26" ht="14.25" customHeight="1" x14ac:dyDescent="0.2">
      <c r="A949" s="49"/>
      <c r="B949" s="42"/>
      <c r="C949" s="42"/>
      <c r="D949" s="50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</row>
    <row r="950" spans="1:26" ht="14.25" customHeight="1" x14ac:dyDescent="0.2">
      <c r="A950" s="49"/>
      <c r="B950" s="42"/>
      <c r="C950" s="42"/>
      <c r="D950" s="50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</row>
    <row r="951" spans="1:26" ht="14.25" customHeight="1" x14ac:dyDescent="0.2">
      <c r="A951" s="49"/>
      <c r="B951" s="42"/>
      <c r="C951" s="42"/>
      <c r="D951" s="50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</row>
    <row r="952" spans="1:26" ht="14.25" customHeight="1" x14ac:dyDescent="0.2">
      <c r="A952" s="49"/>
      <c r="B952" s="42"/>
      <c r="C952" s="42"/>
      <c r="D952" s="50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</row>
    <row r="953" spans="1:26" ht="14.25" customHeight="1" x14ac:dyDescent="0.2">
      <c r="A953" s="49"/>
      <c r="B953" s="42"/>
      <c r="C953" s="42"/>
      <c r="D953" s="50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</row>
    <row r="954" spans="1:26" ht="14.25" customHeight="1" x14ac:dyDescent="0.2">
      <c r="A954" s="49"/>
      <c r="B954" s="42"/>
      <c r="C954" s="42"/>
      <c r="D954" s="50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</row>
    <row r="955" spans="1:26" ht="14.25" customHeight="1" x14ac:dyDescent="0.2">
      <c r="A955" s="49"/>
      <c r="B955" s="42"/>
      <c r="C955" s="42"/>
      <c r="D955" s="50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</row>
    <row r="956" spans="1:26" ht="14.25" customHeight="1" x14ac:dyDescent="0.2">
      <c r="A956" s="49"/>
      <c r="B956" s="42"/>
      <c r="C956" s="42"/>
      <c r="D956" s="50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</row>
    <row r="957" spans="1:26" ht="14.25" customHeight="1" x14ac:dyDescent="0.2">
      <c r="A957" s="49"/>
      <c r="B957" s="42"/>
      <c r="C957" s="42"/>
      <c r="D957" s="50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</row>
    <row r="958" spans="1:26" ht="14.25" customHeight="1" x14ac:dyDescent="0.2">
      <c r="A958" s="49"/>
      <c r="B958" s="42"/>
      <c r="C958" s="42"/>
      <c r="D958" s="50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</row>
    <row r="959" spans="1:26" ht="14.25" customHeight="1" x14ac:dyDescent="0.2">
      <c r="A959" s="49"/>
      <c r="B959" s="42"/>
      <c r="C959" s="42"/>
      <c r="D959" s="50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</row>
    <row r="960" spans="1:26" ht="14.25" customHeight="1" x14ac:dyDescent="0.2">
      <c r="A960" s="49"/>
      <c r="B960" s="42"/>
      <c r="C960" s="42"/>
      <c r="D960" s="50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</row>
    <row r="961" spans="1:26" ht="14.25" customHeight="1" x14ac:dyDescent="0.2">
      <c r="A961" s="49"/>
      <c r="B961" s="42"/>
      <c r="C961" s="42"/>
      <c r="D961" s="50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</row>
    <row r="962" spans="1:26" ht="14.25" customHeight="1" x14ac:dyDescent="0.2">
      <c r="A962" s="49"/>
      <c r="B962" s="42"/>
      <c r="C962" s="42"/>
      <c r="D962" s="50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</row>
    <row r="963" spans="1:26" ht="14.25" customHeight="1" x14ac:dyDescent="0.2">
      <c r="A963" s="49"/>
      <c r="B963" s="42"/>
      <c r="C963" s="42"/>
      <c r="D963" s="50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</row>
    <row r="964" spans="1:26" ht="14.25" customHeight="1" x14ac:dyDescent="0.2">
      <c r="A964" s="49"/>
      <c r="B964" s="42"/>
      <c r="C964" s="42"/>
      <c r="D964" s="50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</row>
    <row r="965" spans="1:26" ht="14.25" customHeight="1" x14ac:dyDescent="0.2">
      <c r="A965" s="49"/>
      <c r="B965" s="42"/>
      <c r="C965" s="42"/>
      <c r="D965" s="50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</row>
    <row r="966" spans="1:26" ht="14.25" customHeight="1" x14ac:dyDescent="0.2">
      <c r="A966" s="49"/>
      <c r="B966" s="42"/>
      <c r="C966" s="42"/>
      <c r="D966" s="50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</row>
    <row r="967" spans="1:26" ht="14.25" customHeight="1" x14ac:dyDescent="0.2">
      <c r="A967" s="49"/>
      <c r="B967" s="42"/>
      <c r="C967" s="42"/>
      <c r="D967" s="50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</row>
    <row r="968" spans="1:26" ht="14.25" customHeight="1" x14ac:dyDescent="0.2">
      <c r="A968" s="49"/>
      <c r="B968" s="42"/>
      <c r="C968" s="42"/>
      <c r="D968" s="50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</row>
    <row r="969" spans="1:26" ht="14.25" customHeight="1" x14ac:dyDescent="0.2">
      <c r="A969" s="49"/>
      <c r="B969" s="42"/>
      <c r="C969" s="42"/>
      <c r="D969" s="50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</row>
    <row r="970" spans="1:26" ht="14.25" customHeight="1" x14ac:dyDescent="0.2">
      <c r="A970" s="49"/>
      <c r="B970" s="42"/>
      <c r="C970" s="42"/>
      <c r="D970" s="50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</row>
    <row r="971" spans="1:26" ht="14.25" customHeight="1" x14ac:dyDescent="0.2">
      <c r="A971" s="49"/>
      <c r="B971" s="42"/>
      <c r="C971" s="42"/>
      <c r="D971" s="50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</row>
    <row r="972" spans="1:26" ht="14.25" customHeight="1" x14ac:dyDescent="0.2">
      <c r="A972" s="49"/>
      <c r="B972" s="42"/>
      <c r="C972" s="42"/>
      <c r="D972" s="50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</row>
    <row r="973" spans="1:26" ht="14.25" customHeight="1" x14ac:dyDescent="0.2">
      <c r="A973" s="49"/>
      <c r="B973" s="42"/>
      <c r="C973" s="42"/>
      <c r="D973" s="50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</row>
    <row r="974" spans="1:26" ht="14.25" customHeight="1" x14ac:dyDescent="0.2">
      <c r="A974" s="49"/>
      <c r="B974" s="42"/>
      <c r="C974" s="42"/>
      <c r="D974" s="50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</row>
    <row r="975" spans="1:26" ht="14.25" customHeight="1" x14ac:dyDescent="0.2">
      <c r="A975" s="49"/>
      <c r="B975" s="42"/>
      <c r="C975" s="42"/>
      <c r="D975" s="50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</row>
    <row r="976" spans="1:26" ht="14.25" customHeight="1" x14ac:dyDescent="0.2">
      <c r="A976" s="49"/>
      <c r="B976" s="42"/>
      <c r="C976" s="42"/>
      <c r="D976" s="50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</row>
    <row r="977" spans="1:26" ht="14.25" customHeight="1" x14ac:dyDescent="0.2">
      <c r="A977" s="49"/>
      <c r="B977" s="42"/>
      <c r="C977" s="42"/>
      <c r="D977" s="50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</row>
    <row r="978" spans="1:26" ht="14.25" customHeight="1" x14ac:dyDescent="0.2">
      <c r="A978" s="49"/>
      <c r="B978" s="42"/>
      <c r="C978" s="42"/>
      <c r="D978" s="50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</row>
    <row r="979" spans="1:26" ht="14.25" customHeight="1" x14ac:dyDescent="0.2">
      <c r="A979" s="49"/>
      <c r="B979" s="42"/>
      <c r="C979" s="42"/>
      <c r="D979" s="50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</row>
    <row r="980" spans="1:26" ht="14.25" customHeight="1" x14ac:dyDescent="0.2">
      <c r="A980" s="49"/>
      <c r="B980" s="42"/>
      <c r="C980" s="42"/>
      <c r="D980" s="50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</row>
    <row r="981" spans="1:26" ht="14.25" customHeight="1" x14ac:dyDescent="0.2">
      <c r="A981" s="49"/>
      <c r="B981" s="42"/>
      <c r="C981" s="42"/>
      <c r="D981" s="50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</row>
    <row r="982" spans="1:26" ht="14.25" customHeight="1" x14ac:dyDescent="0.2">
      <c r="A982" s="49"/>
      <c r="B982" s="42"/>
      <c r="C982" s="42"/>
      <c r="D982" s="50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</row>
    <row r="983" spans="1:26" ht="14.25" customHeight="1" x14ac:dyDescent="0.2">
      <c r="A983" s="49"/>
      <c r="B983" s="42"/>
      <c r="C983" s="42"/>
      <c r="D983" s="50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</row>
    <row r="984" spans="1:26" ht="14.25" customHeight="1" x14ac:dyDescent="0.2">
      <c r="A984" s="49"/>
      <c r="B984" s="42"/>
      <c r="C984" s="42"/>
      <c r="D984" s="50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</row>
    <row r="985" spans="1:26" ht="14.25" customHeight="1" x14ac:dyDescent="0.2">
      <c r="A985" s="49"/>
      <c r="B985" s="42"/>
      <c r="C985" s="42"/>
      <c r="D985" s="50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</row>
    <row r="986" spans="1:26" ht="14.25" customHeight="1" x14ac:dyDescent="0.2">
      <c r="A986" s="49"/>
      <c r="B986" s="42"/>
      <c r="C986" s="42"/>
      <c r="D986" s="50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</row>
    <row r="987" spans="1:26" ht="14.25" customHeight="1" x14ac:dyDescent="0.2">
      <c r="A987" s="49"/>
      <c r="B987" s="42"/>
      <c r="C987" s="42"/>
      <c r="D987" s="50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</row>
    <row r="988" spans="1:26" ht="14.25" customHeight="1" x14ac:dyDescent="0.2">
      <c r="A988" s="49"/>
      <c r="B988" s="42"/>
      <c r="C988" s="42"/>
      <c r="D988" s="50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</row>
    <row r="989" spans="1:26" ht="14.25" customHeight="1" x14ac:dyDescent="0.2">
      <c r="A989" s="49"/>
      <c r="B989" s="42"/>
      <c r="C989" s="42"/>
      <c r="D989" s="50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</row>
    <row r="990" spans="1:26" ht="14.25" customHeight="1" x14ac:dyDescent="0.2">
      <c r="A990" s="49"/>
      <c r="B990" s="42"/>
      <c r="C990" s="42"/>
      <c r="D990" s="50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</row>
    <row r="991" spans="1:26" ht="14.25" customHeight="1" x14ac:dyDescent="0.2">
      <c r="A991" s="49"/>
      <c r="B991" s="42"/>
      <c r="C991" s="42"/>
      <c r="D991" s="50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</row>
    <row r="992" spans="1:26" ht="14.25" customHeight="1" x14ac:dyDescent="0.2">
      <c r="A992" s="49"/>
      <c r="B992" s="42"/>
      <c r="C992" s="42"/>
      <c r="D992" s="50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</row>
    <row r="993" spans="1:26" ht="14.25" customHeight="1" x14ac:dyDescent="0.2">
      <c r="A993" s="49"/>
      <c r="B993" s="42"/>
      <c r="C993" s="42"/>
      <c r="D993" s="50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</row>
    <row r="994" spans="1:26" ht="14.25" customHeight="1" x14ac:dyDescent="0.2">
      <c r="A994" s="49"/>
      <c r="B994" s="42"/>
      <c r="C994" s="42"/>
      <c r="D994" s="50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</row>
    <row r="995" spans="1:26" ht="14.25" customHeight="1" x14ac:dyDescent="0.2">
      <c r="A995" s="49"/>
      <c r="B995" s="42"/>
      <c r="C995" s="42"/>
      <c r="D995" s="50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</row>
    <row r="996" spans="1:26" ht="14.25" customHeight="1" x14ac:dyDescent="0.2">
      <c r="A996" s="49"/>
      <c r="B996" s="42"/>
      <c r="C996" s="42"/>
      <c r="D996" s="50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</row>
    <row r="997" spans="1:26" ht="14.25" customHeight="1" x14ac:dyDescent="0.2">
      <c r="A997" s="49"/>
      <c r="B997" s="42"/>
      <c r="C997" s="42"/>
      <c r="D997" s="50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</row>
    <row r="998" spans="1:26" ht="14.25" customHeight="1" x14ac:dyDescent="0.2">
      <c r="A998" s="49"/>
      <c r="B998" s="42"/>
      <c r="C998" s="42"/>
      <c r="D998" s="50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</row>
    <row r="999" spans="1:26" ht="14.25" customHeight="1" x14ac:dyDescent="0.2">
      <c r="A999" s="49"/>
      <c r="B999" s="42"/>
      <c r="C999" s="42"/>
      <c r="D999" s="50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</row>
    <row r="1000" spans="1:26" ht="14.25" customHeight="1" x14ac:dyDescent="0.2">
      <c r="A1000" s="49"/>
      <c r="B1000" s="42"/>
      <c r="C1000" s="42"/>
      <c r="D1000" s="50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</row>
    <row r="1001" spans="1:26" ht="14.25" customHeight="1" x14ac:dyDescent="0.2">
      <c r="A1001" s="49"/>
      <c r="B1001" s="42"/>
      <c r="C1001" s="42"/>
      <c r="D1001" s="50"/>
      <c r="E1001" s="42"/>
      <c r="F1001" s="42"/>
      <c r="G1001" s="42"/>
      <c r="H1001" s="42"/>
      <c r="I1001" s="42"/>
      <c r="J1001" s="42"/>
      <c r="K1001" s="42"/>
      <c r="L1001" s="42"/>
      <c r="M1001" s="42"/>
      <c r="N1001" s="42"/>
      <c r="O1001" s="42"/>
      <c r="P1001" s="42"/>
      <c r="Q1001" s="42"/>
      <c r="R1001" s="42"/>
      <c r="S1001" s="42"/>
      <c r="T1001" s="42"/>
      <c r="U1001" s="42"/>
      <c r="V1001" s="42"/>
      <c r="W1001" s="42"/>
      <c r="X1001" s="42"/>
      <c r="Y1001" s="42"/>
      <c r="Z1001" s="42"/>
    </row>
    <row r="1002" spans="1:26" ht="14.25" customHeight="1" x14ac:dyDescent="0.2">
      <c r="A1002" s="49"/>
      <c r="B1002" s="42"/>
      <c r="C1002" s="42"/>
      <c r="D1002" s="50"/>
      <c r="E1002" s="42"/>
      <c r="F1002" s="42"/>
      <c r="G1002" s="42"/>
      <c r="H1002" s="42"/>
      <c r="I1002" s="42"/>
      <c r="J1002" s="42"/>
      <c r="K1002" s="42"/>
      <c r="L1002" s="42"/>
      <c r="M1002" s="42"/>
      <c r="N1002" s="42"/>
      <c r="O1002" s="42"/>
      <c r="P1002" s="42"/>
      <c r="Q1002" s="42"/>
      <c r="R1002" s="42"/>
      <c r="S1002" s="42"/>
      <c r="T1002" s="42"/>
      <c r="U1002" s="42"/>
      <c r="V1002" s="42"/>
      <c r="W1002" s="42"/>
      <c r="X1002" s="42"/>
      <c r="Y1002" s="42"/>
      <c r="Z1002" s="42"/>
    </row>
    <row r="1003" spans="1:26" ht="14.25" customHeight="1" x14ac:dyDescent="0.2">
      <c r="A1003" s="49"/>
      <c r="B1003" s="42"/>
      <c r="C1003" s="42"/>
      <c r="D1003" s="50"/>
      <c r="E1003" s="42"/>
      <c r="F1003" s="42"/>
      <c r="G1003" s="42"/>
      <c r="H1003" s="42"/>
      <c r="I1003" s="42"/>
      <c r="J1003" s="42"/>
      <c r="K1003" s="42"/>
      <c r="L1003" s="42"/>
      <c r="M1003" s="42"/>
      <c r="N1003" s="42"/>
      <c r="O1003" s="42"/>
      <c r="P1003" s="42"/>
      <c r="Q1003" s="42"/>
      <c r="R1003" s="42"/>
      <c r="S1003" s="42"/>
      <c r="T1003" s="42"/>
      <c r="U1003" s="42"/>
      <c r="V1003" s="42"/>
      <c r="W1003" s="42"/>
      <c r="X1003" s="42"/>
      <c r="Y1003" s="42"/>
      <c r="Z1003" s="42"/>
    </row>
    <row r="1004" spans="1:26" ht="14.25" customHeight="1" x14ac:dyDescent="0.2">
      <c r="A1004" s="49"/>
      <c r="B1004" s="42"/>
      <c r="C1004" s="42"/>
      <c r="D1004" s="50"/>
      <c r="E1004" s="42"/>
      <c r="F1004" s="42"/>
      <c r="G1004" s="42"/>
      <c r="H1004" s="42"/>
      <c r="I1004" s="42"/>
      <c r="J1004" s="42"/>
      <c r="K1004" s="42"/>
      <c r="L1004" s="42"/>
      <c r="M1004" s="42"/>
      <c r="N1004" s="42"/>
      <c r="O1004" s="42"/>
      <c r="P1004" s="42"/>
      <c r="Q1004" s="42"/>
      <c r="R1004" s="42"/>
      <c r="S1004" s="42"/>
      <c r="T1004" s="42"/>
      <c r="U1004" s="42"/>
      <c r="V1004" s="42"/>
      <c r="W1004" s="42"/>
      <c r="X1004" s="42"/>
      <c r="Y1004" s="42"/>
      <c r="Z1004" s="42"/>
    </row>
  </sheetData>
  <sheetProtection formatCells="0" formatColumns="0" formatRows="0" selectLockedCells="1"/>
  <autoFilter ref="A14:D36" xr:uid="{00000000-0009-0000-0000-000002000000}"/>
  <mergeCells count="3">
    <mergeCell ref="C38:D38"/>
    <mergeCell ref="F9:G9"/>
    <mergeCell ref="A36:B36"/>
  </mergeCells>
  <printOptions horizontalCentered="1"/>
  <pageMargins left="0.78740157480314965" right="0.39370078740157483" top="0.78740157480314965" bottom="0.39370078740157483" header="0" footer="0"/>
  <pageSetup paperSize="9" scale="63" fitToHeight="0" orientation="portrait" horizontalDpi="4294967294" verticalDpi="4294967294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009"/>
  <sheetViews>
    <sheetView topLeftCell="A10" zoomScale="70" zoomScaleNormal="70" zoomScaleSheetLayoutView="55" workbookViewId="0">
      <selection activeCell="E28" sqref="E28"/>
    </sheetView>
  </sheetViews>
  <sheetFormatPr defaultColWidth="14.42578125" defaultRowHeight="15" customHeight="1" x14ac:dyDescent="0.2"/>
  <cols>
    <col min="1" max="1" width="33.42578125" style="5" customWidth="1"/>
    <col min="2" max="2" width="71.7109375" style="5" customWidth="1"/>
    <col min="3" max="3" width="14.85546875" style="5" customWidth="1"/>
    <col min="4" max="4" width="38.42578125" style="5" customWidth="1"/>
    <col min="5" max="5" width="27.85546875" style="5" customWidth="1"/>
    <col min="6" max="6" width="26.85546875" style="5" customWidth="1"/>
    <col min="7" max="7" width="28.5703125" style="5" customWidth="1"/>
    <col min="8" max="8" width="27.28515625" style="5" customWidth="1"/>
    <col min="9" max="9" width="25.7109375" style="5" customWidth="1"/>
    <col min="10" max="10" width="27.140625" style="5" customWidth="1"/>
    <col min="11" max="12" width="27.42578125" style="5" customWidth="1"/>
    <col min="13" max="13" width="21.7109375" style="5" customWidth="1"/>
    <col min="14" max="14" width="13" style="5" customWidth="1"/>
    <col min="15" max="15" width="9.140625" style="5" customWidth="1"/>
    <col min="16" max="16" width="11.28515625" style="5" customWidth="1"/>
    <col min="17" max="16384" width="14.42578125" style="5"/>
  </cols>
  <sheetData>
    <row r="1" spans="1:16" ht="52.5" customHeight="1" x14ac:dyDescent="0.6">
      <c r="A1" s="6"/>
      <c r="B1" s="105"/>
      <c r="C1" s="105"/>
      <c r="D1" s="105"/>
      <c r="E1" s="105"/>
      <c r="F1" s="105"/>
      <c r="G1" s="105"/>
      <c r="H1" s="105"/>
      <c r="I1" s="64"/>
      <c r="J1" s="24"/>
    </row>
    <row r="2" spans="1:16" ht="7.5" customHeight="1" x14ac:dyDescent="0.4">
      <c r="A2" s="7"/>
      <c r="B2" s="98"/>
      <c r="C2" s="35"/>
      <c r="D2" s="35"/>
      <c r="E2" s="35"/>
      <c r="F2" s="35"/>
      <c r="G2" s="35"/>
      <c r="H2" s="35"/>
      <c r="I2" s="35"/>
      <c r="J2" s="24"/>
    </row>
    <row r="3" spans="1:16" ht="20.25" customHeight="1" x14ac:dyDescent="0.2">
      <c r="A3" s="65"/>
      <c r="B3" s="12"/>
      <c r="C3" s="12"/>
      <c r="D3" s="12"/>
      <c r="E3" s="12"/>
      <c r="F3" s="12"/>
      <c r="G3" s="12"/>
      <c r="H3" s="12"/>
      <c r="I3" s="66"/>
      <c r="J3" s="24"/>
    </row>
    <row r="4" spans="1:16" ht="24" customHeight="1" x14ac:dyDescent="0.2">
      <c r="A4" s="65"/>
      <c r="B4" s="104"/>
      <c r="C4" s="104"/>
      <c r="D4" s="104"/>
      <c r="E4" s="104"/>
      <c r="F4" s="104"/>
      <c r="G4" s="104"/>
      <c r="H4" s="104"/>
      <c r="I4" s="67"/>
      <c r="J4" s="24"/>
    </row>
    <row r="5" spans="1:16" ht="12" customHeight="1" thickBot="1" x14ac:dyDescent="0.25">
      <c r="A5" s="68"/>
      <c r="B5" s="69"/>
      <c r="C5" s="99"/>
      <c r="D5" s="100"/>
      <c r="E5" s="70"/>
      <c r="F5" s="101"/>
      <c r="G5" s="70"/>
      <c r="H5" s="70"/>
      <c r="I5" s="70"/>
      <c r="J5" s="24"/>
      <c r="K5" s="24"/>
    </row>
    <row r="6" spans="1:16" ht="20.25" x14ac:dyDescent="0.2">
      <c r="A6" s="76" t="s">
        <v>0</v>
      </c>
      <c r="B6" s="77" t="str">
        <f>Orçamento!B6</f>
        <v>UBS JD VITAPOLIS</v>
      </c>
      <c r="C6" s="506"/>
      <c r="D6" s="506"/>
      <c r="E6" s="78"/>
      <c r="F6" s="79"/>
      <c r="G6" s="79"/>
      <c r="H6" s="79"/>
      <c r="I6" s="350"/>
      <c r="J6" s="351"/>
      <c r="K6" s="351"/>
      <c r="L6" s="351"/>
    </row>
    <row r="7" spans="1:16" ht="8.25" customHeight="1" x14ac:dyDescent="0.2">
      <c r="A7" s="80"/>
      <c r="B7" s="78"/>
      <c r="C7" s="77"/>
      <c r="D7" s="77"/>
      <c r="E7" s="78"/>
      <c r="F7" s="79"/>
      <c r="G7" s="79"/>
      <c r="H7" s="79"/>
      <c r="I7" s="78"/>
      <c r="J7" s="309"/>
      <c r="K7" s="352"/>
      <c r="L7" s="352"/>
    </row>
    <row r="8" spans="1:16" ht="19.5" customHeight="1" x14ac:dyDescent="0.2">
      <c r="A8" s="81" t="s">
        <v>1</v>
      </c>
      <c r="B8" s="82" t="str">
        <f>Orçamento!C8</f>
        <v>CONSTRUÇÃO DE UNIDADE BÁSICA DE SAÚDE</v>
      </c>
      <c r="C8" s="506"/>
      <c r="D8" s="506"/>
      <c r="E8" s="78"/>
      <c r="F8" s="507"/>
      <c r="G8" s="507"/>
      <c r="H8" s="83"/>
      <c r="I8" s="353"/>
      <c r="J8" s="309"/>
      <c r="K8" s="352"/>
      <c r="L8" s="352"/>
    </row>
    <row r="9" spans="1:16" ht="9.75" customHeight="1" x14ac:dyDescent="0.2">
      <c r="A9" s="81"/>
      <c r="B9" s="84"/>
      <c r="C9" s="84"/>
      <c r="D9" s="84"/>
      <c r="E9" s="78"/>
      <c r="F9" s="85"/>
      <c r="G9" s="78"/>
      <c r="H9" s="78"/>
      <c r="I9" s="353"/>
      <c r="J9" s="309"/>
      <c r="K9" s="352"/>
      <c r="L9" s="352"/>
    </row>
    <row r="10" spans="1:16" ht="24" customHeight="1" x14ac:dyDescent="0.3">
      <c r="A10" s="81" t="s">
        <v>2</v>
      </c>
      <c r="B10" s="82" t="str">
        <f>Orçamento!B10</f>
        <v>RUA GAIVOTA, 160</v>
      </c>
      <c r="C10" s="82"/>
      <c r="D10" s="86"/>
      <c r="E10" s="78"/>
      <c r="F10" s="507" t="s">
        <v>3</v>
      </c>
      <c r="G10" s="507"/>
      <c r="H10" s="87" t="e">
        <f>'Resumo '!D10</f>
        <v>#VALUE!</v>
      </c>
      <c r="I10" s="354"/>
      <c r="J10" s="309"/>
      <c r="K10" s="352"/>
      <c r="L10" s="352"/>
    </row>
    <row r="11" spans="1:16" ht="8.25" customHeight="1" thickBot="1" x14ac:dyDescent="0.25">
      <c r="A11" s="355"/>
      <c r="B11" s="78"/>
      <c r="C11" s="77"/>
      <c r="D11" s="356"/>
      <c r="E11" s="78"/>
      <c r="F11" s="78"/>
      <c r="G11" s="78"/>
      <c r="H11" s="353"/>
      <c r="I11" s="85"/>
      <c r="J11" s="309"/>
      <c r="K11" s="352"/>
      <c r="L11" s="352"/>
    </row>
    <row r="12" spans="1:16" ht="9.75" customHeight="1" thickBot="1" x14ac:dyDescent="0.25">
      <c r="A12" s="357"/>
      <c r="B12" s="358"/>
      <c r="C12" s="358"/>
      <c r="D12" s="183"/>
      <c r="E12" s="359"/>
      <c r="F12" s="360"/>
      <c r="G12" s="359"/>
      <c r="H12" s="360"/>
      <c r="I12" s="361"/>
      <c r="J12" s="362"/>
      <c r="K12" s="363"/>
      <c r="L12" s="363"/>
      <c r="M12" s="71"/>
      <c r="N12" s="71"/>
      <c r="O12" s="71"/>
      <c r="P12" s="71"/>
    </row>
    <row r="13" spans="1:16" ht="19.5" customHeight="1" x14ac:dyDescent="0.2">
      <c r="A13" s="489" t="s">
        <v>5</v>
      </c>
      <c r="B13" s="494" t="s">
        <v>15</v>
      </c>
      <c r="C13" s="88" t="s">
        <v>21</v>
      </c>
      <c r="D13" s="88" t="s">
        <v>22</v>
      </c>
      <c r="E13" s="476">
        <v>1</v>
      </c>
      <c r="F13" s="476">
        <v>2</v>
      </c>
      <c r="G13" s="476">
        <v>3</v>
      </c>
      <c r="H13" s="476">
        <v>4</v>
      </c>
      <c r="I13" s="476">
        <v>5</v>
      </c>
      <c r="J13" s="476">
        <v>6</v>
      </c>
      <c r="K13" s="476">
        <v>7</v>
      </c>
      <c r="L13" s="476">
        <v>8</v>
      </c>
      <c r="M13" s="23"/>
      <c r="N13" s="23"/>
      <c r="O13" s="23"/>
      <c r="P13" s="23"/>
    </row>
    <row r="14" spans="1:16" ht="19.5" customHeight="1" thickBot="1" x14ac:dyDescent="0.25">
      <c r="A14" s="490"/>
      <c r="B14" s="495"/>
      <c r="C14" s="89" t="s">
        <v>23</v>
      </c>
      <c r="D14" s="89" t="s">
        <v>24</v>
      </c>
      <c r="E14" s="477"/>
      <c r="F14" s="477"/>
      <c r="G14" s="477"/>
      <c r="H14" s="477"/>
      <c r="I14" s="477"/>
      <c r="J14" s="477"/>
      <c r="K14" s="477"/>
      <c r="L14" s="477"/>
      <c r="M14" s="23"/>
      <c r="N14" s="23"/>
      <c r="O14" s="23"/>
      <c r="P14" s="23"/>
    </row>
    <row r="15" spans="1:16" ht="19.5" customHeight="1" thickBot="1" x14ac:dyDescent="0.3">
      <c r="A15" s="90"/>
      <c r="B15" s="90"/>
      <c r="C15" s="90"/>
      <c r="D15" s="90"/>
      <c r="E15" s="118"/>
      <c r="F15" s="118"/>
      <c r="G15" s="119"/>
      <c r="H15" s="119"/>
      <c r="I15" s="119"/>
      <c r="J15" s="119"/>
      <c r="K15" s="119"/>
      <c r="L15" s="119"/>
      <c r="M15" s="38"/>
      <c r="N15" s="38"/>
      <c r="O15" s="38"/>
      <c r="P15" s="38"/>
    </row>
    <row r="16" spans="1:16" ht="27" customHeight="1" x14ac:dyDescent="0.3">
      <c r="A16" s="491">
        <v>1</v>
      </c>
      <c r="B16" s="492" t="str">
        <f>VLOOKUP(A16,Orçamento!$A$15:$J$524,4,0)</f>
        <v>SERVIÇOS PRELIMINARES E INDIRETOS</v>
      </c>
      <c r="C16" s="492" t="e">
        <f>D16/$D$59</f>
        <v>#VALUE!</v>
      </c>
      <c r="D16" s="493" t="e">
        <f>VLOOKUP(A16,'Resumo '!$A$15:$D$35,3,0)</f>
        <v>#VALUE!</v>
      </c>
      <c r="E16" s="339"/>
      <c r="F16" s="339"/>
      <c r="G16" s="339"/>
      <c r="H16" s="339"/>
      <c r="I16" s="339"/>
      <c r="J16" s="339"/>
      <c r="K16" s="339"/>
      <c r="L16" s="339"/>
      <c r="M16" s="116">
        <f>SUM(E16:L16)</f>
        <v>0</v>
      </c>
      <c r="N16" s="72"/>
      <c r="O16" s="38"/>
      <c r="P16" s="38"/>
    </row>
    <row r="17" spans="1:16" ht="29.25" customHeight="1" x14ac:dyDescent="0.3">
      <c r="A17" s="479"/>
      <c r="B17" s="479"/>
      <c r="C17" s="486"/>
      <c r="D17" s="479"/>
      <c r="E17" s="109" t="e">
        <f>E16*$D$16</f>
        <v>#VALUE!</v>
      </c>
      <c r="F17" s="111" t="e">
        <f t="shared" ref="F17:L17" si="0">F16*$D$16</f>
        <v>#VALUE!</v>
      </c>
      <c r="G17" s="114" t="e">
        <f t="shared" si="0"/>
        <v>#VALUE!</v>
      </c>
      <c r="H17" s="114" t="e">
        <f t="shared" si="0"/>
        <v>#VALUE!</v>
      </c>
      <c r="I17" s="114" t="e">
        <f t="shared" si="0"/>
        <v>#VALUE!</v>
      </c>
      <c r="J17" s="114" t="e">
        <f t="shared" si="0"/>
        <v>#VALUE!</v>
      </c>
      <c r="K17" s="114" t="e">
        <f t="shared" si="0"/>
        <v>#VALUE!</v>
      </c>
      <c r="L17" s="114" t="e">
        <f t="shared" si="0"/>
        <v>#VALUE!</v>
      </c>
      <c r="M17" s="116"/>
      <c r="N17" s="73"/>
      <c r="O17" s="73"/>
      <c r="P17" s="73"/>
    </row>
    <row r="18" spans="1:16" ht="26.25" customHeight="1" x14ac:dyDescent="0.3">
      <c r="A18" s="478">
        <v>2</v>
      </c>
      <c r="B18" s="487" t="str">
        <f>VLOOKUP(A18,Orçamento!$A$15:$J$524,4,0)</f>
        <v>FUNDAÇÃO</v>
      </c>
      <c r="C18" s="482" t="e">
        <f>D18/$D$59</f>
        <v>#VALUE!</v>
      </c>
      <c r="D18" s="488" t="e">
        <f>VLOOKUP(A18,'Resumo '!$A$15:$D$35,3,0)</f>
        <v>#VALUE!</v>
      </c>
      <c r="E18" s="339"/>
      <c r="F18" s="340"/>
      <c r="G18" s="339"/>
      <c r="H18" s="339"/>
      <c r="I18" s="339"/>
      <c r="J18" s="339"/>
      <c r="K18" s="339"/>
      <c r="L18" s="339"/>
      <c r="M18" s="116">
        <f>SUM(E18:L18)</f>
        <v>0</v>
      </c>
      <c r="N18" s="72"/>
      <c r="O18" s="38"/>
      <c r="P18" s="38"/>
    </row>
    <row r="19" spans="1:16" ht="30.75" customHeight="1" x14ac:dyDescent="0.3">
      <c r="A19" s="479"/>
      <c r="B19" s="479"/>
      <c r="C19" s="479"/>
      <c r="D19" s="479"/>
      <c r="E19" s="112" t="e">
        <f>E18*$D$18</f>
        <v>#VALUE!</v>
      </c>
      <c r="F19" s="106" t="e">
        <f t="shared" ref="F19:L19" si="1">F18*$D$18</f>
        <v>#VALUE!</v>
      </c>
      <c r="G19" s="110" t="e">
        <f t="shared" si="1"/>
        <v>#VALUE!</v>
      </c>
      <c r="H19" s="110" t="e">
        <f t="shared" si="1"/>
        <v>#VALUE!</v>
      </c>
      <c r="I19" s="110" t="e">
        <f t="shared" si="1"/>
        <v>#VALUE!</v>
      </c>
      <c r="J19" s="110" t="e">
        <f t="shared" si="1"/>
        <v>#VALUE!</v>
      </c>
      <c r="K19" s="110" t="e">
        <f t="shared" si="1"/>
        <v>#VALUE!</v>
      </c>
      <c r="L19" s="110" t="e">
        <f t="shared" si="1"/>
        <v>#VALUE!</v>
      </c>
      <c r="M19" s="116"/>
      <c r="N19" s="73"/>
      <c r="O19" s="38"/>
      <c r="P19" s="38"/>
    </row>
    <row r="20" spans="1:16" ht="19.5" customHeight="1" x14ac:dyDescent="0.3">
      <c r="A20" s="485">
        <v>3</v>
      </c>
      <c r="B20" s="487" t="str">
        <f>VLOOKUP(A20,Orçamento!$A$15:$J$524,4,0)</f>
        <v>ESTRUTURA</v>
      </c>
      <c r="C20" s="482" t="e">
        <f t="shared" ref="C20" si="2">D20/$D$59</f>
        <v>#VALUE!</v>
      </c>
      <c r="D20" s="488" t="e">
        <f>VLOOKUP(A20,'Resumo '!$A$15:$D$35,3,0)</f>
        <v>#VALUE!</v>
      </c>
      <c r="E20" s="339"/>
      <c r="F20" s="339"/>
      <c r="G20" s="341"/>
      <c r="H20" s="342"/>
      <c r="I20" s="343"/>
      <c r="J20" s="344"/>
      <c r="K20" s="342"/>
      <c r="L20" s="342"/>
      <c r="M20" s="116">
        <f>SUM(E20:L20)</f>
        <v>0</v>
      </c>
      <c r="N20" s="72"/>
      <c r="O20" s="38"/>
      <c r="P20" s="38"/>
    </row>
    <row r="21" spans="1:16" ht="19.5" customHeight="1" x14ac:dyDescent="0.3">
      <c r="A21" s="486"/>
      <c r="B21" s="486"/>
      <c r="C21" s="479"/>
      <c r="D21" s="479"/>
      <c r="E21" s="113" t="e">
        <f>E20*$D$20</f>
        <v>#VALUE!</v>
      </c>
      <c r="F21" s="107" t="e">
        <f t="shared" ref="F21:L21" si="3">F20*$D$20</f>
        <v>#VALUE!</v>
      </c>
      <c r="G21" s="115" t="e">
        <f t="shared" si="3"/>
        <v>#VALUE!</v>
      </c>
      <c r="H21" s="114" t="e">
        <f t="shared" si="3"/>
        <v>#VALUE!</v>
      </c>
      <c r="I21" s="114" t="e">
        <f t="shared" si="3"/>
        <v>#VALUE!</v>
      </c>
      <c r="J21" s="115" t="e">
        <f t="shared" si="3"/>
        <v>#VALUE!</v>
      </c>
      <c r="K21" s="114" t="e">
        <f t="shared" si="3"/>
        <v>#VALUE!</v>
      </c>
      <c r="L21" s="114" t="e">
        <f t="shared" si="3"/>
        <v>#VALUE!</v>
      </c>
      <c r="M21" s="116"/>
      <c r="N21" s="73"/>
      <c r="O21" s="38"/>
      <c r="P21" s="38"/>
    </row>
    <row r="22" spans="1:16" ht="19.5" customHeight="1" x14ac:dyDescent="0.3">
      <c r="A22" s="480">
        <v>4</v>
      </c>
      <c r="B22" s="482" t="str">
        <f>VLOOKUP(A22,Orçamento!$A$15:$J$524,4,0)</f>
        <v>ALVENARIA, VEDAÇÕES E DIVISÓRIAS</v>
      </c>
      <c r="C22" s="482" t="e">
        <f t="shared" ref="C22" si="4">D22/$D$59</f>
        <v>#VALUE!</v>
      </c>
      <c r="D22" s="488" t="e">
        <f>VLOOKUP(A22,'Resumo '!$A$15:$D$35,3,0)</f>
        <v>#VALUE!</v>
      </c>
      <c r="E22" s="345"/>
      <c r="F22" s="345"/>
      <c r="G22" s="339"/>
      <c r="H22" s="339"/>
      <c r="I22" s="339"/>
      <c r="J22" s="339"/>
      <c r="K22" s="339"/>
      <c r="L22" s="339"/>
      <c r="M22" s="116">
        <f>SUM(E22:L22)</f>
        <v>0</v>
      </c>
      <c r="N22" s="72"/>
      <c r="O22" s="38"/>
      <c r="P22" s="38"/>
    </row>
    <row r="23" spans="1:16" ht="19.5" customHeight="1" x14ac:dyDescent="0.3">
      <c r="A23" s="481"/>
      <c r="B23" s="479"/>
      <c r="C23" s="479"/>
      <c r="D23" s="479"/>
      <c r="E23" s="112" t="e">
        <f>E22*$D$22</f>
        <v>#VALUE!</v>
      </c>
      <c r="F23" s="106" t="e">
        <f t="shared" ref="F23:L23" si="5">F22*$D$22</f>
        <v>#VALUE!</v>
      </c>
      <c r="G23" s="110" t="e">
        <f t="shared" si="5"/>
        <v>#VALUE!</v>
      </c>
      <c r="H23" s="110" t="e">
        <f t="shared" si="5"/>
        <v>#VALUE!</v>
      </c>
      <c r="I23" s="110" t="e">
        <f t="shared" si="5"/>
        <v>#VALUE!</v>
      </c>
      <c r="J23" s="110" t="e">
        <f t="shared" si="5"/>
        <v>#VALUE!</v>
      </c>
      <c r="K23" s="110" t="e">
        <f t="shared" si="5"/>
        <v>#VALUE!</v>
      </c>
      <c r="L23" s="110" t="e">
        <f t="shared" si="5"/>
        <v>#VALUE!</v>
      </c>
      <c r="M23" s="116"/>
      <c r="N23" s="73"/>
      <c r="O23" s="38"/>
      <c r="P23" s="38"/>
    </row>
    <row r="24" spans="1:16" ht="19.5" customHeight="1" x14ac:dyDescent="0.3">
      <c r="A24" s="480">
        <v>5</v>
      </c>
      <c r="B24" s="482" t="str">
        <f>VLOOKUP(A24,Orçamento!$A$15:$J$524,4,0)</f>
        <v>COBERTURA</v>
      </c>
      <c r="C24" s="482" t="e">
        <f t="shared" ref="C24" si="6">D24/$D$59</f>
        <v>#VALUE!</v>
      </c>
      <c r="D24" s="488" t="e">
        <f>VLOOKUP(A24,'Resumo '!$A$15:$D$35,3,0)</f>
        <v>#VALUE!</v>
      </c>
      <c r="E24" s="339"/>
      <c r="F24" s="339"/>
      <c r="G24" s="339"/>
      <c r="H24" s="339"/>
      <c r="I24" s="339"/>
      <c r="J24" s="341"/>
      <c r="K24" s="342"/>
      <c r="L24" s="342"/>
      <c r="M24" s="116">
        <f>SUM(E24:L24)</f>
        <v>0</v>
      </c>
      <c r="N24" s="72"/>
      <c r="O24" s="38"/>
      <c r="P24" s="38"/>
    </row>
    <row r="25" spans="1:16" ht="19.5" customHeight="1" x14ac:dyDescent="0.3">
      <c r="A25" s="481"/>
      <c r="B25" s="479"/>
      <c r="C25" s="479"/>
      <c r="D25" s="479"/>
      <c r="E25" s="114" t="e">
        <f>E24*$D$24</f>
        <v>#VALUE!</v>
      </c>
      <c r="F25" s="114" t="e">
        <f t="shared" ref="F25:L25" si="7">F24*$D$24</f>
        <v>#VALUE!</v>
      </c>
      <c r="G25" s="114" t="e">
        <f t="shared" si="7"/>
        <v>#VALUE!</v>
      </c>
      <c r="H25" s="114" t="e">
        <f t="shared" si="7"/>
        <v>#VALUE!</v>
      </c>
      <c r="I25" s="114" t="e">
        <f t="shared" si="7"/>
        <v>#VALUE!</v>
      </c>
      <c r="J25" s="114" t="e">
        <f t="shared" si="7"/>
        <v>#VALUE!</v>
      </c>
      <c r="K25" s="114" t="e">
        <f t="shared" si="7"/>
        <v>#VALUE!</v>
      </c>
      <c r="L25" s="114" t="e">
        <f t="shared" si="7"/>
        <v>#VALUE!</v>
      </c>
      <c r="M25" s="116"/>
      <c r="N25" s="73"/>
      <c r="O25" s="38"/>
      <c r="P25" s="38"/>
    </row>
    <row r="26" spans="1:16" ht="19.5" customHeight="1" x14ac:dyDescent="0.3">
      <c r="A26" s="480">
        <v>6</v>
      </c>
      <c r="B26" s="482" t="str">
        <f>VLOOKUP(A26,Orçamento!$A$15:$J$524,4,0)</f>
        <v>IMPERMEABILIZAÇÃO</v>
      </c>
      <c r="C26" s="487" t="e">
        <f t="shared" ref="C26" si="8">D26/$D$59</f>
        <v>#VALUE!</v>
      </c>
      <c r="D26" s="488" t="e">
        <f>VLOOKUP(A26,'Resumo '!$A$15:$D$35,3,0)</f>
        <v>#VALUE!</v>
      </c>
      <c r="E26" s="339"/>
      <c r="F26" s="346"/>
      <c r="G26" s="341"/>
      <c r="H26" s="347"/>
      <c r="I26" s="347"/>
      <c r="J26" s="347"/>
      <c r="K26" s="347"/>
      <c r="L26" s="348"/>
      <c r="M26" s="116">
        <f>SUM(E26:L26)</f>
        <v>0</v>
      </c>
      <c r="N26" s="72"/>
      <c r="O26" s="38"/>
      <c r="P26" s="38"/>
    </row>
    <row r="27" spans="1:16" ht="19.5" customHeight="1" x14ac:dyDescent="0.3">
      <c r="A27" s="481"/>
      <c r="B27" s="479"/>
      <c r="C27" s="486"/>
      <c r="D27" s="479"/>
      <c r="E27" s="107" t="e">
        <f>E26*$D$26</f>
        <v>#VALUE!</v>
      </c>
      <c r="F27" s="114" t="e">
        <f t="shared" ref="F27:L27" si="9">F26*$D$26</f>
        <v>#VALUE!</v>
      </c>
      <c r="G27" s="114" t="e">
        <f t="shared" si="9"/>
        <v>#VALUE!</v>
      </c>
      <c r="H27" s="115" t="e">
        <f t="shared" si="9"/>
        <v>#VALUE!</v>
      </c>
      <c r="I27" s="115" t="e">
        <f t="shared" si="9"/>
        <v>#VALUE!</v>
      </c>
      <c r="J27" s="115" t="e">
        <f t="shared" si="9"/>
        <v>#VALUE!</v>
      </c>
      <c r="K27" s="115" t="e">
        <f t="shared" si="9"/>
        <v>#VALUE!</v>
      </c>
      <c r="L27" s="115" t="e">
        <f t="shared" si="9"/>
        <v>#VALUE!</v>
      </c>
      <c r="M27" s="116"/>
      <c r="N27" s="73"/>
      <c r="O27" s="38"/>
      <c r="P27" s="38"/>
    </row>
    <row r="28" spans="1:16" ht="19.5" customHeight="1" x14ac:dyDescent="0.3">
      <c r="A28" s="480">
        <v>7</v>
      </c>
      <c r="B28" s="482" t="str">
        <f>VLOOKUP(A28,Orçamento!$A$15:$J$524,4,0)</f>
        <v>ESQUADRIAS</v>
      </c>
      <c r="C28" s="482" t="e">
        <f t="shared" ref="C28" si="10">D28/$D$59</f>
        <v>#VALUE!</v>
      </c>
      <c r="D28" s="483" t="e">
        <f>VLOOKUP(A28,'Resumo '!$A$15:$D$35,3,0)</f>
        <v>#VALUE!</v>
      </c>
      <c r="E28" s="340"/>
      <c r="F28" s="339"/>
      <c r="G28" s="339"/>
      <c r="H28" s="339"/>
      <c r="I28" s="339"/>
      <c r="J28" s="339"/>
      <c r="K28" s="339"/>
      <c r="L28" s="339"/>
      <c r="M28" s="116">
        <f>SUM(E28:L28)</f>
        <v>0</v>
      </c>
      <c r="N28" s="72"/>
      <c r="O28" s="38"/>
      <c r="P28" s="38"/>
    </row>
    <row r="29" spans="1:16" ht="19.5" customHeight="1" x14ac:dyDescent="0.3">
      <c r="A29" s="481"/>
      <c r="B29" s="479"/>
      <c r="C29" s="479"/>
      <c r="D29" s="484"/>
      <c r="E29" s="110" t="e">
        <f>E28*$D$28</f>
        <v>#VALUE!</v>
      </c>
      <c r="F29" s="108" t="e">
        <f t="shared" ref="F29:L29" si="11">F28*$D$28</f>
        <v>#VALUE!</v>
      </c>
      <c r="G29" s="110" t="e">
        <f t="shared" si="11"/>
        <v>#VALUE!</v>
      </c>
      <c r="H29" s="110" t="e">
        <f t="shared" si="11"/>
        <v>#VALUE!</v>
      </c>
      <c r="I29" s="110" t="e">
        <f t="shared" si="11"/>
        <v>#VALUE!</v>
      </c>
      <c r="J29" s="110" t="e">
        <f t="shared" si="11"/>
        <v>#VALUE!</v>
      </c>
      <c r="K29" s="110" t="e">
        <f t="shared" si="11"/>
        <v>#VALUE!</v>
      </c>
      <c r="L29" s="114" t="e">
        <f t="shared" si="11"/>
        <v>#VALUE!</v>
      </c>
      <c r="M29" s="116"/>
      <c r="N29" s="73"/>
      <c r="O29" s="38"/>
      <c r="P29" s="38"/>
    </row>
    <row r="30" spans="1:16" ht="19.5" customHeight="1" x14ac:dyDescent="0.3">
      <c r="A30" s="480">
        <v>8</v>
      </c>
      <c r="B30" s="482" t="str">
        <f>VLOOKUP(A30,Orçamento!$A$15:$J$524,4,0)</f>
        <v>REVESTIMENTO DE PAREDE</v>
      </c>
      <c r="C30" s="482" t="e">
        <f t="shared" ref="C30" si="12">D30/$D$59</f>
        <v>#VALUE!</v>
      </c>
      <c r="D30" s="488" t="e">
        <f>VLOOKUP(A30,'Resumo '!$A$15:$D$35,3,0)</f>
        <v>#VALUE!</v>
      </c>
      <c r="E30" s="339"/>
      <c r="F30" s="339"/>
      <c r="G30" s="339"/>
      <c r="H30" s="339"/>
      <c r="I30" s="339"/>
      <c r="J30" s="339"/>
      <c r="K30" s="339"/>
      <c r="L30" s="339"/>
      <c r="M30" s="116">
        <f>SUM(E30:L30)</f>
        <v>0</v>
      </c>
      <c r="N30" s="72"/>
      <c r="O30" s="38"/>
      <c r="P30" s="38"/>
    </row>
    <row r="31" spans="1:16" ht="19.5" customHeight="1" x14ac:dyDescent="0.3">
      <c r="A31" s="481"/>
      <c r="B31" s="479"/>
      <c r="C31" s="479"/>
      <c r="D31" s="479"/>
      <c r="E31" s="107" t="e">
        <f>E30*$D$30</f>
        <v>#VALUE!</v>
      </c>
      <c r="F31" s="108" t="e">
        <f t="shared" ref="F31:L31" si="13">F30*$D$30</f>
        <v>#VALUE!</v>
      </c>
      <c r="G31" s="114" t="e">
        <f t="shared" si="13"/>
        <v>#VALUE!</v>
      </c>
      <c r="H31" s="114" t="e">
        <f t="shared" si="13"/>
        <v>#VALUE!</v>
      </c>
      <c r="I31" s="114" t="e">
        <f t="shared" si="13"/>
        <v>#VALUE!</v>
      </c>
      <c r="J31" s="114" t="e">
        <f t="shared" si="13"/>
        <v>#VALUE!</v>
      </c>
      <c r="K31" s="114" t="e">
        <f t="shared" si="13"/>
        <v>#VALUE!</v>
      </c>
      <c r="L31" s="114" t="e">
        <f t="shared" si="13"/>
        <v>#VALUE!</v>
      </c>
      <c r="M31" s="116"/>
      <c r="N31" s="73"/>
      <c r="O31" s="38"/>
      <c r="P31" s="38"/>
    </row>
    <row r="32" spans="1:16" ht="19.5" customHeight="1" x14ac:dyDescent="0.3">
      <c r="A32" s="478">
        <v>9</v>
      </c>
      <c r="B32" s="482" t="str">
        <f>VLOOKUP(A32,Orçamento!$A$15:$J$524,4,0)</f>
        <v>REVESTIMENTO DE PISO INTERNO</v>
      </c>
      <c r="C32" s="482" t="e">
        <f t="shared" ref="C32" si="14">D32/$D$59</f>
        <v>#VALUE!</v>
      </c>
      <c r="D32" s="488" t="e">
        <f>VLOOKUP(A32,'Resumo '!$A$15:$D$35,3,0)</f>
        <v>#VALUE!</v>
      </c>
      <c r="E32" s="340"/>
      <c r="F32" s="339"/>
      <c r="G32" s="339"/>
      <c r="H32" s="339"/>
      <c r="I32" s="339"/>
      <c r="J32" s="339"/>
      <c r="K32" s="339"/>
      <c r="L32" s="339"/>
      <c r="M32" s="116">
        <f>SUM(E32:L32)</f>
        <v>0</v>
      </c>
      <c r="N32" s="72"/>
      <c r="O32" s="38"/>
      <c r="P32" s="38"/>
    </row>
    <row r="33" spans="1:16" ht="19.5" customHeight="1" x14ac:dyDescent="0.3">
      <c r="A33" s="479"/>
      <c r="B33" s="479"/>
      <c r="C33" s="479"/>
      <c r="D33" s="479"/>
      <c r="E33" s="106" t="e">
        <f>E32*$D$32</f>
        <v>#VALUE!</v>
      </c>
      <c r="F33" s="106" t="e">
        <f t="shared" ref="F33:L33" si="15">F32*$D$32</f>
        <v>#VALUE!</v>
      </c>
      <c r="G33" s="114" t="e">
        <f t="shared" si="15"/>
        <v>#VALUE!</v>
      </c>
      <c r="H33" s="114" t="e">
        <f t="shared" si="15"/>
        <v>#VALUE!</v>
      </c>
      <c r="I33" s="114" t="e">
        <f t="shared" si="15"/>
        <v>#VALUE!</v>
      </c>
      <c r="J33" s="114" t="e">
        <f t="shared" si="15"/>
        <v>#VALUE!</v>
      </c>
      <c r="K33" s="114" t="e">
        <f t="shared" si="15"/>
        <v>#VALUE!</v>
      </c>
      <c r="L33" s="114" t="e">
        <f t="shared" si="15"/>
        <v>#VALUE!</v>
      </c>
      <c r="M33" s="116"/>
      <c r="N33" s="73"/>
      <c r="O33" s="38"/>
      <c r="P33" s="38"/>
    </row>
    <row r="34" spans="1:16" ht="19.5" customHeight="1" x14ac:dyDescent="0.3">
      <c r="A34" s="485">
        <v>10</v>
      </c>
      <c r="B34" s="500" t="str">
        <f>VLOOKUP(A34,Orçamento!$A$15:$J$524,4,0)</f>
        <v>REVESTIMENTO DE PISO EXTERNO</v>
      </c>
      <c r="C34" s="482" t="e">
        <f t="shared" ref="C34" si="16">D34/$D$59</f>
        <v>#VALUE!</v>
      </c>
      <c r="D34" s="497" t="e">
        <f>VLOOKUP(A34,'Resumo '!$A$15:$D$35,3,0)</f>
        <v>#VALUE!</v>
      </c>
      <c r="E34" s="339"/>
      <c r="F34" s="339"/>
      <c r="G34" s="339"/>
      <c r="H34" s="339"/>
      <c r="I34" s="339"/>
      <c r="J34" s="339"/>
      <c r="K34" s="339"/>
      <c r="L34" s="339"/>
      <c r="M34" s="116">
        <f>SUM(E34:L34)</f>
        <v>0</v>
      </c>
      <c r="N34" s="73"/>
      <c r="O34" s="38"/>
      <c r="P34" s="38"/>
    </row>
    <row r="35" spans="1:16" ht="19.5" customHeight="1" x14ac:dyDescent="0.3">
      <c r="A35" s="486"/>
      <c r="B35" s="501"/>
      <c r="C35" s="479"/>
      <c r="D35" s="479"/>
      <c r="E35" s="106" t="e">
        <f>E34*$D$34</f>
        <v>#VALUE!</v>
      </c>
      <c r="F35" s="106" t="e">
        <f t="shared" ref="F35:L35" si="17">F34*$D$34</f>
        <v>#VALUE!</v>
      </c>
      <c r="G35" s="106" t="e">
        <f t="shared" si="17"/>
        <v>#VALUE!</v>
      </c>
      <c r="H35" s="106" t="e">
        <f t="shared" si="17"/>
        <v>#VALUE!</v>
      </c>
      <c r="I35" s="106" t="e">
        <f t="shared" si="17"/>
        <v>#VALUE!</v>
      </c>
      <c r="J35" s="106" t="e">
        <f t="shared" si="17"/>
        <v>#VALUE!</v>
      </c>
      <c r="K35" s="106" t="e">
        <f t="shared" si="17"/>
        <v>#VALUE!</v>
      </c>
      <c r="L35" s="106" t="e">
        <f t="shared" si="17"/>
        <v>#VALUE!</v>
      </c>
      <c r="M35" s="116"/>
      <c r="N35" s="73"/>
      <c r="O35" s="38"/>
      <c r="P35" s="38"/>
    </row>
    <row r="36" spans="1:16" ht="19.5" customHeight="1" x14ac:dyDescent="0.3">
      <c r="A36" s="480">
        <v>11</v>
      </c>
      <c r="B36" s="482" t="str">
        <f>VLOOKUP(A36,Orçamento!$A$15:$J$524,4,0)</f>
        <v>REVESTIMENTO DE TETO</v>
      </c>
      <c r="C36" s="482" t="e">
        <f t="shared" ref="C36" si="18">D36/$D$59</f>
        <v>#VALUE!</v>
      </c>
      <c r="D36" s="488" t="e">
        <f>VLOOKUP(A36,'Resumo '!$A$15:$D$35,3,0)</f>
        <v>#VALUE!</v>
      </c>
      <c r="E36" s="339"/>
      <c r="F36" s="339"/>
      <c r="G36" s="339"/>
      <c r="H36" s="339"/>
      <c r="I36" s="339"/>
      <c r="J36" s="339"/>
      <c r="K36" s="339"/>
      <c r="L36" s="339"/>
      <c r="M36" s="116">
        <f>SUM(E36:L36)</f>
        <v>0</v>
      </c>
      <c r="N36" s="73"/>
      <c r="O36" s="38"/>
      <c r="P36" s="38"/>
    </row>
    <row r="37" spans="1:16" ht="19.5" customHeight="1" x14ac:dyDescent="0.3">
      <c r="A37" s="481"/>
      <c r="B37" s="479"/>
      <c r="C37" s="479"/>
      <c r="D37" s="479"/>
      <c r="E37" s="107" t="e">
        <f>E36*$D$36</f>
        <v>#VALUE!</v>
      </c>
      <c r="F37" s="107" t="e">
        <f t="shared" ref="F37:L37" si="19">F36*$D$36</f>
        <v>#VALUE!</v>
      </c>
      <c r="G37" s="114" t="e">
        <f t="shared" si="19"/>
        <v>#VALUE!</v>
      </c>
      <c r="H37" s="114" t="e">
        <f t="shared" si="19"/>
        <v>#VALUE!</v>
      </c>
      <c r="I37" s="107" t="e">
        <f t="shared" si="19"/>
        <v>#VALUE!</v>
      </c>
      <c r="J37" s="114" t="e">
        <f t="shared" si="19"/>
        <v>#VALUE!</v>
      </c>
      <c r="K37" s="107" t="e">
        <f t="shared" si="19"/>
        <v>#VALUE!</v>
      </c>
      <c r="L37" s="107" t="e">
        <f t="shared" si="19"/>
        <v>#VALUE!</v>
      </c>
      <c r="M37" s="116"/>
      <c r="N37" s="73"/>
      <c r="O37" s="38"/>
      <c r="P37" s="38"/>
    </row>
    <row r="38" spans="1:16" ht="19.5" customHeight="1" x14ac:dyDescent="0.3">
      <c r="A38" s="485">
        <v>12</v>
      </c>
      <c r="B38" s="487" t="str">
        <f>VLOOKUP(A38,Orçamento!$A$15:$J$524,4,0)</f>
        <v>PINTURA</v>
      </c>
      <c r="C38" s="487" t="e">
        <f t="shared" ref="C38" si="20">D38/$D$59</f>
        <v>#VALUE!</v>
      </c>
      <c r="D38" s="488" t="e">
        <f>VLOOKUP(A38,'Resumo '!$A$15:$D$35,3,0)</f>
        <v>#VALUE!</v>
      </c>
      <c r="E38" s="340"/>
      <c r="F38" s="345"/>
      <c r="G38" s="339"/>
      <c r="H38" s="339"/>
      <c r="I38" s="341"/>
      <c r="J38" s="339"/>
      <c r="K38" s="340"/>
      <c r="L38" s="345"/>
      <c r="M38" s="116">
        <f>SUM(E38:L38)</f>
        <v>0</v>
      </c>
      <c r="N38" s="73"/>
      <c r="O38" s="38"/>
      <c r="P38" s="38"/>
    </row>
    <row r="39" spans="1:16" ht="19.5" customHeight="1" x14ac:dyDescent="0.3">
      <c r="A39" s="486"/>
      <c r="B39" s="486"/>
      <c r="C39" s="486"/>
      <c r="D39" s="479"/>
      <c r="E39" s="107" t="e">
        <f>E38*$D$38</f>
        <v>#VALUE!</v>
      </c>
      <c r="F39" s="107" t="e">
        <f t="shared" ref="F39:L39" si="21">F38*$D$38</f>
        <v>#VALUE!</v>
      </c>
      <c r="G39" s="107" t="e">
        <f t="shared" si="21"/>
        <v>#VALUE!</v>
      </c>
      <c r="H39" s="114" t="e">
        <f t="shared" si="21"/>
        <v>#VALUE!</v>
      </c>
      <c r="I39" s="114" t="e">
        <f t="shared" si="21"/>
        <v>#VALUE!</v>
      </c>
      <c r="J39" s="107" t="e">
        <f t="shared" si="21"/>
        <v>#VALUE!</v>
      </c>
      <c r="K39" s="107" t="e">
        <f t="shared" si="21"/>
        <v>#VALUE!</v>
      </c>
      <c r="L39" s="107" t="e">
        <f t="shared" si="21"/>
        <v>#VALUE!</v>
      </c>
      <c r="M39" s="116"/>
      <c r="N39" s="73"/>
      <c r="O39" s="38"/>
      <c r="P39" s="38"/>
    </row>
    <row r="40" spans="1:16" ht="19.5" customHeight="1" x14ac:dyDescent="0.3">
      <c r="A40" s="480">
        <v>13</v>
      </c>
      <c r="B40" s="482" t="str">
        <f>VLOOKUP(A40,Orçamento!$A$15:$J$524,4,0)</f>
        <v>MARMORARIA</v>
      </c>
      <c r="C40" s="482" t="e">
        <f t="shared" ref="C40" si="22">D40/$D$59</f>
        <v>#VALUE!</v>
      </c>
      <c r="D40" s="488" t="e">
        <f>VLOOKUP(A40,'Resumo '!$A$15:$D$35,3,0)</f>
        <v>#VALUE!</v>
      </c>
      <c r="E40" s="340"/>
      <c r="F40" s="349"/>
      <c r="G40" s="340"/>
      <c r="H40" s="339"/>
      <c r="I40" s="339"/>
      <c r="J40" s="340"/>
      <c r="K40" s="345"/>
      <c r="L40" s="345"/>
      <c r="M40" s="116">
        <f>SUM(E40:L40)</f>
        <v>0</v>
      </c>
      <c r="N40" s="73"/>
      <c r="O40" s="38"/>
      <c r="P40" s="38"/>
    </row>
    <row r="41" spans="1:16" ht="19.5" customHeight="1" x14ac:dyDescent="0.3">
      <c r="A41" s="481"/>
      <c r="B41" s="479"/>
      <c r="C41" s="479"/>
      <c r="D41" s="479"/>
      <c r="E41" s="106" t="e">
        <f>E40*$D$40</f>
        <v>#VALUE!</v>
      </c>
      <c r="F41" s="106" t="e">
        <f t="shared" ref="F41:L41" si="23">F40*$D$40</f>
        <v>#VALUE!</v>
      </c>
      <c r="G41" s="106" t="e">
        <f t="shared" si="23"/>
        <v>#VALUE!</v>
      </c>
      <c r="H41" s="106" t="e">
        <f t="shared" si="23"/>
        <v>#VALUE!</v>
      </c>
      <c r="I41" s="106" t="e">
        <f t="shared" si="23"/>
        <v>#VALUE!</v>
      </c>
      <c r="J41" s="106" t="e">
        <f t="shared" si="23"/>
        <v>#VALUE!</v>
      </c>
      <c r="K41" s="106" t="e">
        <f t="shared" si="23"/>
        <v>#VALUE!</v>
      </c>
      <c r="L41" s="106" t="e">
        <f t="shared" si="23"/>
        <v>#VALUE!</v>
      </c>
      <c r="M41" s="116"/>
      <c r="N41" s="73"/>
      <c r="O41" s="38"/>
      <c r="P41" s="38"/>
    </row>
    <row r="42" spans="1:16" ht="19.5" customHeight="1" x14ac:dyDescent="0.3">
      <c r="A42" s="480">
        <v>14</v>
      </c>
      <c r="B42" s="498" t="str">
        <f>VLOOKUP(A42,Orçamento!$A$15:$J$524,4,0)</f>
        <v>LOUÇAS, METAIS E ACESSÓRIOS</v>
      </c>
      <c r="C42" s="482" t="e">
        <f t="shared" ref="C42" si="24">D42/$D$59</f>
        <v>#VALUE!</v>
      </c>
      <c r="D42" s="497" t="e">
        <f>VLOOKUP(A42,'Resumo '!$A$15:$D$35,3,0)</f>
        <v>#VALUE!</v>
      </c>
      <c r="E42" s="339"/>
      <c r="F42" s="339"/>
      <c r="G42" s="339"/>
      <c r="H42" s="339"/>
      <c r="I42" s="339"/>
      <c r="J42" s="339"/>
      <c r="K42" s="339"/>
      <c r="L42" s="339"/>
      <c r="M42" s="116">
        <f>SUM(E42:L42)</f>
        <v>0</v>
      </c>
      <c r="N42" s="73"/>
      <c r="O42" s="38"/>
      <c r="P42" s="38"/>
    </row>
    <row r="43" spans="1:16" ht="19.5" customHeight="1" x14ac:dyDescent="0.3">
      <c r="A43" s="481"/>
      <c r="B43" s="499"/>
      <c r="C43" s="479"/>
      <c r="D43" s="479"/>
      <c r="E43" s="110" t="e">
        <f>E42*$D$42</f>
        <v>#VALUE!</v>
      </c>
      <c r="F43" s="110" t="e">
        <f t="shared" ref="F43:L43" si="25">F42*$D$42</f>
        <v>#VALUE!</v>
      </c>
      <c r="G43" s="110" t="e">
        <f t="shared" si="25"/>
        <v>#VALUE!</v>
      </c>
      <c r="H43" s="110" t="e">
        <f t="shared" si="25"/>
        <v>#VALUE!</v>
      </c>
      <c r="I43" s="110" t="e">
        <f t="shared" si="25"/>
        <v>#VALUE!</v>
      </c>
      <c r="J43" s="110" t="e">
        <f t="shared" si="25"/>
        <v>#VALUE!</v>
      </c>
      <c r="K43" s="110" t="e">
        <f t="shared" si="25"/>
        <v>#VALUE!</v>
      </c>
      <c r="L43" s="110" t="e">
        <f t="shared" si="25"/>
        <v>#VALUE!</v>
      </c>
      <c r="M43" s="116"/>
      <c r="N43" s="73"/>
      <c r="O43" s="38"/>
      <c r="P43" s="38"/>
    </row>
    <row r="44" spans="1:16" ht="19.5" customHeight="1" x14ac:dyDescent="0.3">
      <c r="A44" s="485">
        <v>15</v>
      </c>
      <c r="B44" s="487" t="str">
        <f>VLOOKUP(A44,Orçamento!$A$15:$J$524,4,0)</f>
        <v>INSTALAÇÕES HIDROSSANITÁRIAS</v>
      </c>
      <c r="C44" s="482" t="e">
        <f t="shared" ref="C44" si="26">D44/$D$59</f>
        <v>#VALUE!</v>
      </c>
      <c r="D44" s="488" t="e">
        <f>VLOOKUP(A44,'Resumo '!$A$15:$D$35,3,0)</f>
        <v>#VALUE!</v>
      </c>
      <c r="E44" s="339"/>
      <c r="F44" s="339"/>
      <c r="G44" s="339"/>
      <c r="H44" s="339"/>
      <c r="I44" s="339"/>
      <c r="J44" s="339"/>
      <c r="K44" s="339"/>
      <c r="L44" s="339"/>
      <c r="M44" s="116">
        <f>SUM(E44:L44)</f>
        <v>0</v>
      </c>
      <c r="N44" s="73"/>
      <c r="O44" s="38"/>
      <c r="P44" s="38"/>
    </row>
    <row r="45" spans="1:16" ht="19.5" customHeight="1" x14ac:dyDescent="0.3">
      <c r="A45" s="486"/>
      <c r="B45" s="486"/>
      <c r="C45" s="479"/>
      <c r="D45" s="479"/>
      <c r="E45" s="110" t="e">
        <f>E44*$D$44</f>
        <v>#VALUE!</v>
      </c>
      <c r="F45" s="110" t="e">
        <f t="shared" ref="F45:L45" si="27">F44*$D$44</f>
        <v>#VALUE!</v>
      </c>
      <c r="G45" s="110" t="e">
        <f t="shared" si="27"/>
        <v>#VALUE!</v>
      </c>
      <c r="H45" s="110" t="e">
        <f t="shared" si="27"/>
        <v>#VALUE!</v>
      </c>
      <c r="I45" s="110" t="e">
        <f t="shared" si="27"/>
        <v>#VALUE!</v>
      </c>
      <c r="J45" s="110" t="e">
        <f t="shared" si="27"/>
        <v>#VALUE!</v>
      </c>
      <c r="K45" s="110" t="e">
        <f t="shared" si="27"/>
        <v>#VALUE!</v>
      </c>
      <c r="L45" s="110" t="e">
        <f t="shared" si="27"/>
        <v>#VALUE!</v>
      </c>
      <c r="M45" s="116"/>
      <c r="N45" s="73"/>
      <c r="O45" s="38"/>
      <c r="P45" s="38"/>
    </row>
    <row r="46" spans="1:16" ht="19.5" customHeight="1" x14ac:dyDescent="0.3">
      <c r="A46" s="478">
        <v>16</v>
      </c>
      <c r="B46" s="482" t="str">
        <f>VLOOKUP(A46,Orçamento!$A$15:$J$524,4,0)</f>
        <v>INSTALAÇÕES ELÉTRICAS</v>
      </c>
      <c r="C46" s="482" t="e">
        <f t="shared" ref="C46" si="28">D46/$D$59</f>
        <v>#VALUE!</v>
      </c>
      <c r="D46" s="488" t="e">
        <f>VLOOKUP(A46,'Resumo '!$A$15:$D$35,3,0)</f>
        <v>#VALUE!</v>
      </c>
      <c r="E46" s="345"/>
      <c r="F46" s="339"/>
      <c r="G46" s="339"/>
      <c r="H46" s="339"/>
      <c r="I46" s="339"/>
      <c r="J46" s="339"/>
      <c r="K46" s="339"/>
      <c r="L46" s="339"/>
      <c r="M46" s="116">
        <f>SUM(E46:L46)</f>
        <v>0</v>
      </c>
      <c r="N46" s="73"/>
      <c r="O46" s="38"/>
      <c r="P46" s="38"/>
    </row>
    <row r="47" spans="1:16" ht="19.5" customHeight="1" x14ac:dyDescent="0.3">
      <c r="A47" s="479"/>
      <c r="B47" s="486"/>
      <c r="C47" s="479"/>
      <c r="D47" s="479"/>
      <c r="E47" s="110" t="e">
        <f>E46*$D$46</f>
        <v>#VALUE!</v>
      </c>
      <c r="F47" s="110" t="e">
        <f t="shared" ref="F47:L47" si="29">F46*$D$46</f>
        <v>#VALUE!</v>
      </c>
      <c r="G47" s="110" t="e">
        <f t="shared" si="29"/>
        <v>#VALUE!</v>
      </c>
      <c r="H47" s="110" t="e">
        <f t="shared" si="29"/>
        <v>#VALUE!</v>
      </c>
      <c r="I47" s="110" t="e">
        <f t="shared" si="29"/>
        <v>#VALUE!</v>
      </c>
      <c r="J47" s="110" t="e">
        <f t="shared" si="29"/>
        <v>#VALUE!</v>
      </c>
      <c r="K47" s="110" t="e">
        <f t="shared" si="29"/>
        <v>#VALUE!</v>
      </c>
      <c r="L47" s="110" t="e">
        <f t="shared" si="29"/>
        <v>#VALUE!</v>
      </c>
      <c r="M47" s="116"/>
      <c r="N47" s="73"/>
      <c r="O47" s="38"/>
      <c r="P47" s="38"/>
    </row>
    <row r="48" spans="1:16" ht="19.5" customHeight="1" x14ac:dyDescent="0.3">
      <c r="A48" s="478">
        <v>17</v>
      </c>
      <c r="B48" s="482" t="str">
        <f>VLOOKUP(A48,Orçamento!$A$15:$J$524,4,0)</f>
        <v>CLIMATIZAÇÃO</v>
      </c>
      <c r="C48" s="482" t="e">
        <f t="shared" ref="C48" si="30">D48/$D$59</f>
        <v>#VALUE!</v>
      </c>
      <c r="D48" s="497" t="e">
        <f>VLOOKUP(A48,'Resumo '!$A$15:$D$35,3,0)</f>
        <v>#VALUE!</v>
      </c>
      <c r="E48" s="340"/>
      <c r="F48" s="339"/>
      <c r="G48" s="339"/>
      <c r="H48" s="339"/>
      <c r="I48" s="339"/>
      <c r="J48" s="339"/>
      <c r="K48" s="339"/>
      <c r="L48" s="339"/>
      <c r="M48" s="116">
        <f>SUM(E48:L48)</f>
        <v>0</v>
      </c>
      <c r="N48" s="73"/>
      <c r="O48" s="38"/>
      <c r="P48" s="38"/>
    </row>
    <row r="49" spans="1:16" ht="19.5" customHeight="1" x14ac:dyDescent="0.3">
      <c r="A49" s="479"/>
      <c r="B49" s="486"/>
      <c r="C49" s="479"/>
      <c r="D49" s="486"/>
      <c r="E49" s="110" t="e">
        <f>E48*$D$48</f>
        <v>#VALUE!</v>
      </c>
      <c r="F49" s="110" t="e">
        <f t="shared" ref="F49:L49" si="31">F48*$D$48</f>
        <v>#VALUE!</v>
      </c>
      <c r="G49" s="110" t="e">
        <f t="shared" si="31"/>
        <v>#VALUE!</v>
      </c>
      <c r="H49" s="110" t="e">
        <f t="shared" si="31"/>
        <v>#VALUE!</v>
      </c>
      <c r="I49" s="110" t="e">
        <f t="shared" si="31"/>
        <v>#VALUE!</v>
      </c>
      <c r="J49" s="110" t="e">
        <f t="shared" si="31"/>
        <v>#VALUE!</v>
      </c>
      <c r="K49" s="110" t="e">
        <f t="shared" si="31"/>
        <v>#VALUE!</v>
      </c>
      <c r="L49" s="110" t="e">
        <f t="shared" si="31"/>
        <v>#VALUE!</v>
      </c>
      <c r="M49" s="116"/>
      <c r="N49" s="73"/>
      <c r="O49" s="38"/>
      <c r="P49" s="38"/>
    </row>
    <row r="50" spans="1:16" ht="19.5" customHeight="1" x14ac:dyDescent="0.3">
      <c r="A50" s="478">
        <v>18</v>
      </c>
      <c r="B50" s="482" t="str">
        <f>VLOOKUP(A50,Orçamento!$A$15:$J$524,4,0)</f>
        <v>DADOS E VOZ</v>
      </c>
      <c r="C50" s="487" t="e">
        <f t="shared" ref="C50" si="32">D50/$D$59</f>
        <v>#VALUE!</v>
      </c>
      <c r="D50" s="488" t="e">
        <f>VLOOKUP(A50,'Resumo '!$A$15:$D$35,3,0)</f>
        <v>#VALUE!</v>
      </c>
      <c r="E50" s="339"/>
      <c r="F50" s="339"/>
      <c r="G50" s="339"/>
      <c r="H50" s="339"/>
      <c r="I50" s="339"/>
      <c r="J50" s="339"/>
      <c r="K50" s="339"/>
      <c r="L50" s="339"/>
      <c r="M50" s="116">
        <f>SUM(E50:L50)</f>
        <v>0</v>
      </c>
      <c r="N50" s="73"/>
      <c r="O50" s="38"/>
      <c r="P50" s="38"/>
    </row>
    <row r="51" spans="1:16" ht="19.5" customHeight="1" x14ac:dyDescent="0.3">
      <c r="A51" s="486"/>
      <c r="B51" s="479"/>
      <c r="C51" s="479"/>
      <c r="D51" s="479"/>
      <c r="E51" s="110" t="e">
        <f>E50*$D$50</f>
        <v>#VALUE!</v>
      </c>
      <c r="F51" s="110" t="e">
        <f t="shared" ref="F51:L51" si="33">F50*$D$50</f>
        <v>#VALUE!</v>
      </c>
      <c r="G51" s="110" t="e">
        <f t="shared" si="33"/>
        <v>#VALUE!</v>
      </c>
      <c r="H51" s="110" t="e">
        <f t="shared" si="33"/>
        <v>#VALUE!</v>
      </c>
      <c r="I51" s="110" t="e">
        <f t="shared" si="33"/>
        <v>#VALUE!</v>
      </c>
      <c r="J51" s="110" t="e">
        <f t="shared" si="33"/>
        <v>#VALUE!</v>
      </c>
      <c r="K51" s="110" t="e">
        <f t="shared" si="33"/>
        <v>#VALUE!</v>
      </c>
      <c r="L51" s="110" t="e">
        <f t="shared" si="33"/>
        <v>#VALUE!</v>
      </c>
      <c r="M51" s="116"/>
      <c r="N51" s="73"/>
      <c r="O51" s="38"/>
      <c r="P51" s="38"/>
    </row>
    <row r="52" spans="1:16" ht="19.5" customHeight="1" x14ac:dyDescent="0.3">
      <c r="A52" s="478">
        <v>19</v>
      </c>
      <c r="B52" s="482" t="str">
        <f>VLOOKUP(A52,Orçamento!$A$15:$J$524,4,0)</f>
        <v>GASES MEDICINAIS</v>
      </c>
      <c r="C52" s="487" t="e">
        <f t="shared" ref="C52" si="34">D52/$D$59</f>
        <v>#VALUE!</v>
      </c>
      <c r="D52" s="497" t="e">
        <f>VLOOKUP(A52,'Resumo '!$A$15:$D$35,3,0)</f>
        <v>#VALUE!</v>
      </c>
      <c r="E52" s="339"/>
      <c r="F52" s="339"/>
      <c r="G52" s="339"/>
      <c r="H52" s="339"/>
      <c r="I52" s="339"/>
      <c r="J52" s="339"/>
      <c r="K52" s="339"/>
      <c r="L52" s="339"/>
      <c r="M52" s="116">
        <f>SUM(E52:L52)</f>
        <v>0</v>
      </c>
      <c r="N52" s="73"/>
      <c r="O52" s="38"/>
      <c r="P52" s="38"/>
    </row>
    <row r="53" spans="1:16" ht="19.5" customHeight="1" x14ac:dyDescent="0.3">
      <c r="A53" s="479"/>
      <c r="B53" s="479"/>
      <c r="C53" s="486"/>
      <c r="D53" s="479"/>
      <c r="E53" s="110" t="e">
        <f>E52*$D$52</f>
        <v>#VALUE!</v>
      </c>
      <c r="F53" s="110" t="e">
        <f t="shared" ref="F53:L53" si="35">F52*$D$52</f>
        <v>#VALUE!</v>
      </c>
      <c r="G53" s="110" t="e">
        <f t="shared" si="35"/>
        <v>#VALUE!</v>
      </c>
      <c r="H53" s="110" t="e">
        <f t="shared" si="35"/>
        <v>#VALUE!</v>
      </c>
      <c r="I53" s="110" t="e">
        <f t="shared" si="35"/>
        <v>#VALUE!</v>
      </c>
      <c r="J53" s="110" t="e">
        <f t="shared" si="35"/>
        <v>#VALUE!</v>
      </c>
      <c r="K53" s="110" t="e">
        <f t="shared" si="35"/>
        <v>#VALUE!</v>
      </c>
      <c r="L53" s="110" t="e">
        <f t="shared" si="35"/>
        <v>#VALUE!</v>
      </c>
      <c r="M53" s="116"/>
      <c r="N53" s="73"/>
      <c r="O53" s="38"/>
      <c r="P53" s="38"/>
    </row>
    <row r="54" spans="1:16" ht="19.5" customHeight="1" x14ac:dyDescent="0.3">
      <c r="A54" s="485">
        <v>20</v>
      </c>
      <c r="B54" s="482" t="str">
        <f>VLOOKUP(A54,Orçamento!$A$15:$J$524,4,0)</f>
        <v>URBANIZAÇÃO</v>
      </c>
      <c r="C54" s="482" t="e">
        <f t="shared" ref="C54" si="36">D54/$D$59</f>
        <v>#VALUE!</v>
      </c>
      <c r="D54" s="497" t="e">
        <f>VLOOKUP(A54,'Resumo '!$A$15:$D$35,3,0)</f>
        <v>#VALUE!</v>
      </c>
      <c r="E54" s="340"/>
      <c r="F54" s="345"/>
      <c r="G54" s="339"/>
      <c r="H54" s="339"/>
      <c r="I54" s="341"/>
      <c r="J54" s="339"/>
      <c r="K54" s="340"/>
      <c r="L54" s="345"/>
      <c r="M54" s="116">
        <f>SUM(E54:L54)</f>
        <v>0</v>
      </c>
      <c r="N54" s="73"/>
      <c r="O54" s="38"/>
      <c r="P54" s="38"/>
    </row>
    <row r="55" spans="1:16" ht="19.5" customHeight="1" x14ac:dyDescent="0.3">
      <c r="A55" s="486"/>
      <c r="B55" s="479"/>
      <c r="C55" s="479"/>
      <c r="D55" s="486"/>
      <c r="E55" s="110" t="e">
        <f>E54*$D$54</f>
        <v>#VALUE!</v>
      </c>
      <c r="F55" s="110" t="e">
        <f t="shared" ref="F55:L55" si="37">F54*$D$54</f>
        <v>#VALUE!</v>
      </c>
      <c r="G55" s="110" t="e">
        <f t="shared" si="37"/>
        <v>#VALUE!</v>
      </c>
      <c r="H55" s="110" t="e">
        <f t="shared" si="37"/>
        <v>#VALUE!</v>
      </c>
      <c r="I55" s="110" t="e">
        <f t="shared" si="37"/>
        <v>#VALUE!</v>
      </c>
      <c r="J55" s="110" t="e">
        <f t="shared" si="37"/>
        <v>#VALUE!</v>
      </c>
      <c r="K55" s="110" t="e">
        <f t="shared" si="37"/>
        <v>#VALUE!</v>
      </c>
      <c r="L55" s="110" t="e">
        <f t="shared" si="37"/>
        <v>#VALUE!</v>
      </c>
      <c r="M55" s="116"/>
      <c r="N55" s="73"/>
      <c r="O55" s="38"/>
      <c r="P55" s="38"/>
    </row>
    <row r="56" spans="1:16" ht="19.5" customHeight="1" x14ac:dyDescent="0.3">
      <c r="A56" s="478">
        <v>21</v>
      </c>
      <c r="B56" s="500" t="str">
        <f>VLOOKUP(A56,Orçamento!$A$15:$J$524,4,0)</f>
        <v>SERVIÇOS COMPLEMENTARES</v>
      </c>
      <c r="C56" s="487" t="e">
        <f t="shared" ref="C56" si="38">D56/$D$59</f>
        <v>#VALUE!</v>
      </c>
      <c r="D56" s="496" t="e">
        <f>VLOOKUP(A56,'Resumo '!$A$15:$D$35,3,0)</f>
        <v>#VALUE!</v>
      </c>
      <c r="E56" s="340"/>
      <c r="F56" s="349"/>
      <c r="G56" s="340"/>
      <c r="H56" s="339"/>
      <c r="I56" s="339"/>
      <c r="J56" s="340"/>
      <c r="K56" s="345"/>
      <c r="L56" s="345"/>
      <c r="M56" s="116">
        <f>SUM(E56:L56)</f>
        <v>0</v>
      </c>
      <c r="N56" s="73"/>
      <c r="O56" s="38"/>
      <c r="P56" s="38"/>
    </row>
    <row r="57" spans="1:16" ht="19.5" customHeight="1" thickBot="1" x14ac:dyDescent="0.35">
      <c r="A57" s="486"/>
      <c r="B57" s="501"/>
      <c r="C57" s="479"/>
      <c r="D57" s="484"/>
      <c r="E57" s="110" t="e">
        <f>E56*$D$56</f>
        <v>#VALUE!</v>
      </c>
      <c r="F57" s="110" t="e">
        <f t="shared" ref="F57:L57" si="39">F56*$D$56</f>
        <v>#VALUE!</v>
      </c>
      <c r="G57" s="110" t="e">
        <f t="shared" si="39"/>
        <v>#VALUE!</v>
      </c>
      <c r="H57" s="110" t="e">
        <f t="shared" si="39"/>
        <v>#VALUE!</v>
      </c>
      <c r="I57" s="110" t="e">
        <f t="shared" si="39"/>
        <v>#VALUE!</v>
      </c>
      <c r="J57" s="110" t="e">
        <f t="shared" si="39"/>
        <v>#VALUE!</v>
      </c>
      <c r="K57" s="110" t="e">
        <f t="shared" si="39"/>
        <v>#VALUE!</v>
      </c>
      <c r="L57" s="110" t="e">
        <f t="shared" si="39"/>
        <v>#VALUE!</v>
      </c>
      <c r="M57" s="116"/>
      <c r="N57" s="73"/>
      <c r="O57" s="38"/>
      <c r="P57" s="38"/>
    </row>
    <row r="58" spans="1:16" ht="19.5" customHeight="1" thickBot="1" x14ac:dyDescent="0.3">
      <c r="A58" s="91"/>
      <c r="B58" s="92"/>
      <c r="C58" s="93"/>
      <c r="D58" s="93"/>
      <c r="E58" s="94"/>
      <c r="F58" s="94"/>
      <c r="G58" s="94"/>
      <c r="H58" s="94"/>
      <c r="I58" s="94"/>
      <c r="J58" s="94"/>
      <c r="K58" s="94"/>
      <c r="L58" s="94"/>
      <c r="M58" s="38"/>
      <c r="N58" s="38"/>
      <c r="O58" s="38"/>
      <c r="P58" s="38"/>
    </row>
    <row r="59" spans="1:16" ht="19.5" customHeight="1" x14ac:dyDescent="0.2">
      <c r="A59" s="462"/>
      <c r="B59" s="465" t="s">
        <v>25</v>
      </c>
      <c r="C59" s="475" t="e">
        <f>SUM(C16:C57)</f>
        <v>#VALUE!</v>
      </c>
      <c r="D59" s="493" t="e">
        <f>SUM(D16:D57)</f>
        <v>#VALUE!</v>
      </c>
      <c r="E59" s="472" t="e">
        <f>SUM(E17,E19,E21,E23,E25,E27,E29,E31,E33,E35,E37,E39,E41,E43,E45,E47,E49,E51,E53,E55,E57)</f>
        <v>#VALUE!</v>
      </c>
      <c r="F59" s="472" t="e">
        <f t="shared" ref="F59:L59" si="40">SUM(F17,F19,F21,F23,F25,F27,F29,F31,F33,F35,F37,F39,F41,F43,F45,F47,F49,F51,F53,F55,F57)</f>
        <v>#VALUE!</v>
      </c>
      <c r="G59" s="472" t="e">
        <f t="shared" si="40"/>
        <v>#VALUE!</v>
      </c>
      <c r="H59" s="472" t="e">
        <f t="shared" si="40"/>
        <v>#VALUE!</v>
      </c>
      <c r="I59" s="472" t="e">
        <f t="shared" si="40"/>
        <v>#VALUE!</v>
      </c>
      <c r="J59" s="472" t="e">
        <f t="shared" si="40"/>
        <v>#VALUE!</v>
      </c>
      <c r="K59" s="472" t="e">
        <f t="shared" si="40"/>
        <v>#VALUE!</v>
      </c>
      <c r="L59" s="472" t="e">
        <f t="shared" si="40"/>
        <v>#VALUE!</v>
      </c>
      <c r="M59" s="38"/>
      <c r="N59" s="38"/>
      <c r="O59" s="38"/>
      <c r="P59" s="38"/>
    </row>
    <row r="60" spans="1:16" ht="19.5" customHeight="1" x14ac:dyDescent="0.2">
      <c r="A60" s="463"/>
      <c r="B60" s="466"/>
      <c r="C60" s="463"/>
      <c r="D60" s="470"/>
      <c r="E60" s="473"/>
      <c r="F60" s="473"/>
      <c r="G60" s="473"/>
      <c r="H60" s="473"/>
      <c r="I60" s="473"/>
      <c r="J60" s="473"/>
      <c r="K60" s="473"/>
      <c r="L60" s="473"/>
      <c r="M60" s="38"/>
      <c r="N60" s="38"/>
      <c r="O60" s="38"/>
      <c r="P60" s="38"/>
    </row>
    <row r="61" spans="1:16" ht="19.5" customHeight="1" thickBot="1" x14ac:dyDescent="0.25">
      <c r="A61" s="464"/>
      <c r="B61" s="467"/>
      <c r="C61" s="464"/>
      <c r="D61" s="471"/>
      <c r="E61" s="474"/>
      <c r="F61" s="474"/>
      <c r="G61" s="474"/>
      <c r="H61" s="474"/>
      <c r="I61" s="474"/>
      <c r="J61" s="474"/>
      <c r="K61" s="474"/>
      <c r="L61" s="474"/>
      <c r="M61" s="38"/>
      <c r="N61" s="38"/>
      <c r="O61" s="38"/>
      <c r="P61" s="38"/>
    </row>
    <row r="62" spans="1:16" ht="19.5" customHeight="1" x14ac:dyDescent="0.2">
      <c r="A62" s="456"/>
      <c r="B62" s="459" t="s">
        <v>26</v>
      </c>
      <c r="C62" s="468" t="e">
        <f>D62/D59</f>
        <v>#VALUE!</v>
      </c>
      <c r="D62" s="502" t="e">
        <f>SUM(E59:L61)</f>
        <v>#VALUE!</v>
      </c>
      <c r="E62" s="503" t="e">
        <f>E59</f>
        <v>#VALUE!</v>
      </c>
      <c r="F62" s="469" t="e">
        <f>E62+F59</f>
        <v>#VALUE!</v>
      </c>
      <c r="G62" s="469" t="e">
        <f t="shared" ref="G62:L62" si="41">F62+G59</f>
        <v>#VALUE!</v>
      </c>
      <c r="H62" s="469" t="e">
        <f t="shared" si="41"/>
        <v>#VALUE!</v>
      </c>
      <c r="I62" s="469" t="e">
        <f t="shared" si="41"/>
        <v>#VALUE!</v>
      </c>
      <c r="J62" s="469" t="e">
        <f t="shared" si="41"/>
        <v>#VALUE!</v>
      </c>
      <c r="K62" s="469" t="e">
        <f t="shared" si="41"/>
        <v>#VALUE!</v>
      </c>
      <c r="L62" s="469" t="e">
        <f t="shared" si="41"/>
        <v>#VALUE!</v>
      </c>
      <c r="M62" s="38"/>
      <c r="N62" s="38"/>
      <c r="O62" s="38"/>
      <c r="P62" s="38"/>
    </row>
    <row r="63" spans="1:16" ht="19.5" customHeight="1" x14ac:dyDescent="0.2">
      <c r="A63" s="457"/>
      <c r="B63" s="460"/>
      <c r="C63" s="457"/>
      <c r="D63" s="470"/>
      <c r="E63" s="504"/>
      <c r="F63" s="470"/>
      <c r="G63" s="470"/>
      <c r="H63" s="470"/>
      <c r="I63" s="470"/>
      <c r="J63" s="470"/>
      <c r="K63" s="470"/>
      <c r="L63" s="470"/>
      <c r="M63" s="38"/>
      <c r="N63" s="38"/>
      <c r="O63" s="38"/>
      <c r="P63" s="38"/>
    </row>
    <row r="64" spans="1:16" ht="19.5" customHeight="1" thickBot="1" x14ac:dyDescent="0.25">
      <c r="A64" s="458"/>
      <c r="B64" s="461"/>
      <c r="C64" s="458"/>
      <c r="D64" s="471"/>
      <c r="E64" s="505"/>
      <c r="F64" s="471"/>
      <c r="G64" s="471"/>
      <c r="H64" s="471"/>
      <c r="I64" s="471"/>
      <c r="J64" s="471"/>
      <c r="K64" s="471"/>
      <c r="L64" s="471"/>
      <c r="M64" s="38"/>
      <c r="N64" s="38"/>
      <c r="O64" s="38"/>
      <c r="P64" s="38"/>
    </row>
    <row r="65" spans="1:16" ht="19.5" customHeight="1" x14ac:dyDescent="0.2">
      <c r="A65" s="4"/>
      <c r="B65" s="4"/>
      <c r="C65" s="4"/>
      <c r="D65" s="4"/>
      <c r="E65" s="4"/>
      <c r="F65" s="38"/>
      <c r="G65" s="38"/>
      <c r="H65" s="38"/>
      <c r="I65" s="38"/>
      <c r="J65" s="38"/>
      <c r="K65" s="38"/>
      <c r="L65" s="74"/>
      <c r="M65" s="38"/>
      <c r="N65" s="38"/>
      <c r="O65" s="38"/>
      <c r="P65" s="38"/>
    </row>
    <row r="66" spans="1:16" ht="19.5" customHeight="1" x14ac:dyDescent="0.2">
      <c r="A66" s="25"/>
      <c r="B66" s="25"/>
      <c r="C66" s="25"/>
      <c r="D66" s="25"/>
      <c r="E66" s="25"/>
      <c r="F66" s="25"/>
      <c r="G66" s="25"/>
      <c r="H66" s="25"/>
      <c r="I66" s="38"/>
      <c r="J66" s="38"/>
      <c r="K66" s="38"/>
      <c r="L66" s="75"/>
      <c r="M66" s="38"/>
      <c r="N66" s="38"/>
      <c r="O66" s="38"/>
      <c r="P66" s="38"/>
    </row>
    <row r="67" spans="1:16" ht="19.5" customHeight="1" x14ac:dyDescent="0.2">
      <c r="A67" s="26"/>
      <c r="B67" s="126"/>
      <c r="D67" s="24"/>
      <c r="F67" s="1"/>
      <c r="G67" s="1"/>
      <c r="H67" s="1"/>
      <c r="I67" s="38"/>
      <c r="J67" s="446"/>
      <c r="K67" s="446"/>
      <c r="L67" s="75"/>
      <c r="M67" s="38"/>
      <c r="N67" s="38"/>
      <c r="O67" s="38"/>
      <c r="P67" s="38"/>
    </row>
    <row r="68" spans="1:16" ht="19.5" customHeight="1" x14ac:dyDescent="0.2">
      <c r="A68" s="26"/>
      <c r="B68" s="126"/>
      <c r="D68" s="24"/>
      <c r="E68" s="24"/>
      <c r="F68" s="125"/>
      <c r="G68" s="125"/>
      <c r="H68" s="128"/>
      <c r="M68" s="38"/>
      <c r="N68" s="38"/>
      <c r="O68" s="38"/>
      <c r="P68" s="38"/>
    </row>
    <row r="69" spans="1:16" ht="19.5" customHeight="1" x14ac:dyDescent="0.2">
      <c r="A69" s="26"/>
      <c r="F69" s="27"/>
      <c r="G69" s="27"/>
      <c r="H69" s="129"/>
      <c r="M69" s="38"/>
      <c r="N69" s="38"/>
      <c r="O69" s="38"/>
      <c r="P69" s="38"/>
    </row>
    <row r="70" spans="1:16" ht="19.5" customHeight="1" x14ac:dyDescent="0.2">
      <c r="A70" s="26"/>
      <c r="F70" s="27"/>
      <c r="G70" s="27"/>
      <c r="H70" s="129"/>
      <c r="M70" s="38"/>
      <c r="N70" s="38"/>
      <c r="O70" s="38"/>
      <c r="P70" s="38"/>
    </row>
    <row r="71" spans="1:16" ht="19.5" customHeight="1" x14ac:dyDescent="0.2">
      <c r="A71" s="3"/>
      <c r="F71" s="27"/>
      <c r="G71" s="27"/>
      <c r="J71" s="117"/>
      <c r="L71" s="130"/>
      <c r="M71" s="38"/>
      <c r="N71" s="38"/>
      <c r="O71" s="38"/>
      <c r="P71" s="38"/>
    </row>
    <row r="72" spans="1:16" ht="19.5" customHeight="1" x14ac:dyDescent="0.2">
      <c r="A72" s="3"/>
      <c r="C72" s="130"/>
      <c r="D72" s="130"/>
      <c r="F72" s="130"/>
      <c r="G72" s="130"/>
      <c r="J72" s="127"/>
      <c r="L72" s="132"/>
      <c r="M72" s="38"/>
      <c r="N72" s="38"/>
      <c r="O72" s="38"/>
      <c r="P72" s="38"/>
    </row>
    <row r="73" spans="1:16" ht="19.5" customHeight="1" x14ac:dyDescent="0.2">
      <c r="A73" s="3"/>
      <c r="C73" s="131"/>
      <c r="D73" s="131"/>
      <c r="F73" s="131"/>
      <c r="G73" s="131"/>
      <c r="H73" s="133"/>
      <c r="L73" s="132"/>
      <c r="M73" s="38"/>
      <c r="N73" s="38"/>
      <c r="O73" s="38"/>
      <c r="P73" s="38"/>
    </row>
    <row r="74" spans="1:16" ht="19.5" customHeight="1" x14ac:dyDescent="0.2">
      <c r="A74" s="3"/>
      <c r="B74" s="126"/>
      <c r="C74" s="131"/>
      <c r="D74" s="131"/>
      <c r="F74" s="131"/>
      <c r="G74" s="131"/>
      <c r="H74" s="133"/>
      <c r="M74" s="38"/>
      <c r="N74" s="38"/>
      <c r="O74" s="38"/>
      <c r="P74" s="38"/>
    </row>
    <row r="75" spans="1:16" ht="19.5" customHeight="1" x14ac:dyDescent="0.2">
      <c r="H75" s="133"/>
      <c r="M75" s="38"/>
      <c r="N75" s="38"/>
      <c r="O75" s="38"/>
      <c r="P75" s="38"/>
    </row>
    <row r="76" spans="1:16" ht="19.5" customHeight="1" x14ac:dyDescent="0.2">
      <c r="A76" s="38"/>
      <c r="B76" s="38"/>
      <c r="C76" s="2"/>
      <c r="D76" s="22"/>
      <c r="E76" s="38"/>
      <c r="F76" s="38"/>
      <c r="M76" s="38"/>
      <c r="N76" s="38"/>
      <c r="O76" s="38"/>
      <c r="P76" s="38"/>
    </row>
    <row r="77" spans="1:16" ht="19.5" customHeight="1" x14ac:dyDescent="0.2">
      <c r="A77" s="38"/>
      <c r="B77" s="38"/>
      <c r="C77" s="2"/>
      <c r="D77" s="22"/>
      <c r="E77" s="38"/>
      <c r="F77" s="38"/>
      <c r="M77" s="38"/>
      <c r="N77" s="38"/>
      <c r="O77" s="38"/>
      <c r="P77" s="38"/>
    </row>
    <row r="78" spans="1:16" ht="19.5" customHeight="1" x14ac:dyDescent="0.2">
      <c r="A78" s="38"/>
      <c r="B78" s="38"/>
      <c r="C78" s="2"/>
      <c r="D78" s="22"/>
      <c r="E78" s="38"/>
      <c r="F78" s="38"/>
      <c r="M78" s="38"/>
      <c r="N78" s="38"/>
      <c r="O78" s="38"/>
      <c r="P78" s="38"/>
    </row>
    <row r="79" spans="1:16" ht="19.5" customHeight="1" x14ac:dyDescent="0.2">
      <c r="A79" s="38"/>
      <c r="B79" s="38"/>
      <c r="C79" s="2"/>
      <c r="D79" s="22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</row>
    <row r="80" spans="1:16" ht="19.5" customHeight="1" x14ac:dyDescent="0.2">
      <c r="A80" s="38"/>
      <c r="B80" s="38"/>
      <c r="C80" s="2"/>
      <c r="D80" s="22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</row>
    <row r="81" spans="1:16" ht="19.5" customHeight="1" x14ac:dyDescent="0.2">
      <c r="A81" s="38"/>
      <c r="B81" s="38"/>
      <c r="C81" s="2"/>
      <c r="D81" s="22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</row>
    <row r="82" spans="1:16" ht="19.5" customHeight="1" x14ac:dyDescent="0.2">
      <c r="A82" s="38"/>
      <c r="B82" s="38"/>
      <c r="C82" s="2"/>
      <c r="D82" s="22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</row>
    <row r="83" spans="1:16" ht="19.5" customHeight="1" x14ac:dyDescent="0.2">
      <c r="A83" s="38"/>
      <c r="B83" s="38"/>
      <c r="C83" s="2"/>
      <c r="D83" s="22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</row>
    <row r="84" spans="1:16" ht="19.5" customHeight="1" x14ac:dyDescent="0.2">
      <c r="A84" s="38"/>
      <c r="B84" s="38"/>
      <c r="C84" s="2"/>
      <c r="D84" s="22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</row>
    <row r="85" spans="1:16" ht="19.5" customHeight="1" x14ac:dyDescent="0.2">
      <c r="A85" s="38"/>
      <c r="B85" s="38"/>
      <c r="C85" s="2"/>
      <c r="D85" s="22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</row>
    <row r="86" spans="1:16" ht="19.5" customHeight="1" x14ac:dyDescent="0.2">
      <c r="A86" s="38"/>
      <c r="B86" s="38"/>
      <c r="C86" s="2"/>
      <c r="D86" s="22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</row>
    <row r="87" spans="1:16" ht="19.5" customHeight="1" x14ac:dyDescent="0.2">
      <c r="A87" s="38"/>
      <c r="B87" s="38"/>
      <c r="C87" s="2"/>
      <c r="D87" s="22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</row>
    <row r="88" spans="1:16" ht="19.5" customHeight="1" x14ac:dyDescent="0.2">
      <c r="A88" s="38"/>
      <c r="B88" s="38"/>
      <c r="C88" s="2"/>
      <c r="D88" s="22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</row>
    <row r="89" spans="1:16" ht="19.5" customHeight="1" x14ac:dyDescent="0.2">
      <c r="A89" s="38"/>
      <c r="B89" s="38"/>
      <c r="C89" s="2"/>
      <c r="D89" s="22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</row>
    <row r="90" spans="1:16" ht="19.5" customHeight="1" x14ac:dyDescent="0.2">
      <c r="A90" s="38"/>
      <c r="B90" s="38"/>
      <c r="C90" s="2"/>
      <c r="D90" s="22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</row>
    <row r="91" spans="1:16" ht="19.5" customHeight="1" x14ac:dyDescent="0.2">
      <c r="A91" s="38"/>
      <c r="B91" s="38"/>
      <c r="C91" s="2"/>
      <c r="D91" s="22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</row>
    <row r="92" spans="1:16" ht="19.5" customHeight="1" x14ac:dyDescent="0.2">
      <c r="A92" s="38"/>
      <c r="B92" s="38"/>
      <c r="C92" s="2"/>
      <c r="D92" s="22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</row>
    <row r="93" spans="1:16" ht="19.5" customHeight="1" x14ac:dyDescent="0.2">
      <c r="A93" s="38"/>
      <c r="B93" s="38"/>
      <c r="C93" s="2"/>
      <c r="D93" s="22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</row>
    <row r="94" spans="1:16" ht="19.5" customHeight="1" x14ac:dyDescent="0.2">
      <c r="A94" s="38"/>
      <c r="B94" s="38"/>
      <c r="C94" s="2"/>
      <c r="D94" s="22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</row>
    <row r="95" spans="1:16" ht="19.5" customHeight="1" x14ac:dyDescent="0.2">
      <c r="A95" s="38"/>
      <c r="B95" s="38"/>
      <c r="C95" s="2"/>
      <c r="D95" s="22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</row>
    <row r="96" spans="1:16" ht="19.5" customHeight="1" x14ac:dyDescent="0.2">
      <c r="A96" s="38"/>
      <c r="B96" s="38"/>
      <c r="C96" s="2"/>
      <c r="D96" s="22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</row>
    <row r="97" spans="1:16" ht="19.5" customHeight="1" x14ac:dyDescent="0.2">
      <c r="A97" s="38"/>
      <c r="B97" s="38"/>
      <c r="C97" s="2"/>
      <c r="D97" s="22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</row>
    <row r="98" spans="1:16" ht="19.5" customHeight="1" x14ac:dyDescent="0.2">
      <c r="A98" s="38"/>
      <c r="B98" s="38"/>
      <c r="C98" s="2"/>
      <c r="D98" s="22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</row>
    <row r="99" spans="1:16" ht="19.5" customHeight="1" x14ac:dyDescent="0.2">
      <c r="A99" s="38"/>
      <c r="B99" s="38"/>
      <c r="C99" s="2"/>
      <c r="D99" s="22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</row>
    <row r="100" spans="1:16" ht="19.5" customHeight="1" x14ac:dyDescent="0.2">
      <c r="A100" s="38"/>
      <c r="B100" s="38"/>
      <c r="C100" s="2"/>
      <c r="D100" s="22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</row>
    <row r="101" spans="1:16" ht="19.5" customHeight="1" x14ac:dyDescent="0.2">
      <c r="A101" s="38"/>
      <c r="B101" s="38"/>
      <c r="C101" s="2"/>
      <c r="D101" s="22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</row>
    <row r="102" spans="1:16" ht="19.5" customHeight="1" x14ac:dyDescent="0.2">
      <c r="A102" s="38"/>
      <c r="B102" s="38"/>
      <c r="C102" s="2"/>
      <c r="D102" s="22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</row>
    <row r="103" spans="1:16" ht="19.5" customHeight="1" x14ac:dyDescent="0.2">
      <c r="A103" s="38"/>
      <c r="B103" s="38"/>
      <c r="C103" s="2"/>
      <c r="D103" s="22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</row>
    <row r="104" spans="1:16" ht="19.5" customHeight="1" x14ac:dyDescent="0.2">
      <c r="A104" s="38"/>
      <c r="B104" s="38"/>
      <c r="C104" s="2"/>
      <c r="D104" s="22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</row>
    <row r="105" spans="1:16" ht="19.5" customHeight="1" x14ac:dyDescent="0.2">
      <c r="A105" s="38"/>
      <c r="B105" s="38"/>
      <c r="C105" s="2"/>
      <c r="D105" s="22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</row>
    <row r="106" spans="1:16" ht="19.5" customHeight="1" x14ac:dyDescent="0.2">
      <c r="A106" s="38"/>
      <c r="B106" s="38"/>
      <c r="C106" s="2"/>
      <c r="D106" s="22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</row>
    <row r="107" spans="1:16" ht="19.5" customHeight="1" x14ac:dyDescent="0.2">
      <c r="A107" s="38"/>
      <c r="B107" s="38"/>
      <c r="C107" s="2"/>
      <c r="D107" s="22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</row>
    <row r="108" spans="1:16" ht="19.5" customHeight="1" x14ac:dyDescent="0.2">
      <c r="A108" s="38"/>
      <c r="B108" s="38"/>
      <c r="C108" s="2"/>
      <c r="D108" s="22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</row>
    <row r="109" spans="1:16" ht="19.5" customHeight="1" x14ac:dyDescent="0.2">
      <c r="A109" s="38"/>
      <c r="B109" s="38"/>
      <c r="C109" s="2"/>
      <c r="D109" s="22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</row>
    <row r="110" spans="1:16" ht="19.5" customHeight="1" x14ac:dyDescent="0.2">
      <c r="A110" s="38"/>
      <c r="B110" s="38"/>
      <c r="C110" s="2"/>
      <c r="D110" s="22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</row>
    <row r="111" spans="1:16" ht="19.5" customHeight="1" x14ac:dyDescent="0.2">
      <c r="A111" s="38"/>
      <c r="B111" s="38"/>
      <c r="C111" s="2"/>
      <c r="D111" s="22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</row>
    <row r="112" spans="1:16" ht="19.5" customHeight="1" x14ac:dyDescent="0.2">
      <c r="A112" s="38"/>
      <c r="B112" s="38"/>
      <c r="C112" s="2"/>
      <c r="D112" s="22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</row>
    <row r="113" spans="1:16" ht="19.5" customHeight="1" x14ac:dyDescent="0.2">
      <c r="A113" s="38"/>
      <c r="B113" s="38"/>
      <c r="C113" s="2"/>
      <c r="D113" s="22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</row>
    <row r="114" spans="1:16" ht="19.5" customHeight="1" x14ac:dyDescent="0.2">
      <c r="A114" s="38"/>
      <c r="B114" s="38"/>
      <c r="C114" s="2"/>
      <c r="D114" s="22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</row>
    <row r="115" spans="1:16" ht="19.5" customHeight="1" x14ac:dyDescent="0.2">
      <c r="A115" s="38"/>
      <c r="B115" s="38"/>
      <c r="C115" s="2"/>
      <c r="D115" s="22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</row>
    <row r="116" spans="1:16" ht="19.5" customHeight="1" x14ac:dyDescent="0.2">
      <c r="A116" s="38"/>
      <c r="B116" s="38"/>
      <c r="C116" s="2"/>
      <c r="D116" s="22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</row>
    <row r="117" spans="1:16" ht="19.5" customHeight="1" x14ac:dyDescent="0.2">
      <c r="A117" s="38"/>
      <c r="B117" s="38"/>
      <c r="C117" s="2"/>
      <c r="D117" s="22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</row>
    <row r="118" spans="1:16" ht="19.5" customHeight="1" x14ac:dyDescent="0.2">
      <c r="A118" s="38"/>
      <c r="B118" s="38"/>
      <c r="C118" s="2"/>
      <c r="D118" s="22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</row>
    <row r="119" spans="1:16" ht="19.5" customHeight="1" x14ac:dyDescent="0.2">
      <c r="A119" s="38"/>
      <c r="B119" s="38"/>
      <c r="C119" s="2"/>
      <c r="D119" s="22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</row>
    <row r="120" spans="1:16" ht="19.5" customHeight="1" x14ac:dyDescent="0.2">
      <c r="A120" s="38"/>
      <c r="B120" s="38"/>
      <c r="C120" s="2"/>
      <c r="D120" s="22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</row>
    <row r="121" spans="1:16" ht="19.5" customHeight="1" x14ac:dyDescent="0.2">
      <c r="A121" s="38"/>
      <c r="B121" s="38"/>
      <c r="C121" s="2"/>
      <c r="D121" s="22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</row>
    <row r="122" spans="1:16" ht="19.5" customHeight="1" x14ac:dyDescent="0.2">
      <c r="A122" s="38"/>
      <c r="B122" s="38"/>
      <c r="C122" s="2"/>
      <c r="D122" s="22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</row>
    <row r="123" spans="1:16" ht="19.5" customHeight="1" x14ac:dyDescent="0.2">
      <c r="A123" s="38"/>
      <c r="B123" s="38"/>
      <c r="C123" s="2"/>
      <c r="D123" s="22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</row>
    <row r="124" spans="1:16" ht="19.5" customHeight="1" x14ac:dyDescent="0.2">
      <c r="A124" s="38"/>
      <c r="B124" s="38"/>
      <c r="C124" s="2"/>
      <c r="D124" s="22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</row>
    <row r="125" spans="1:16" ht="19.5" customHeight="1" x14ac:dyDescent="0.2">
      <c r="A125" s="38"/>
      <c r="B125" s="38"/>
      <c r="C125" s="2"/>
      <c r="D125" s="22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</row>
    <row r="126" spans="1:16" ht="19.5" customHeight="1" x14ac:dyDescent="0.2">
      <c r="A126" s="38"/>
      <c r="B126" s="38"/>
      <c r="C126" s="2"/>
      <c r="D126" s="22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</row>
    <row r="127" spans="1:16" ht="19.5" customHeight="1" x14ac:dyDescent="0.2">
      <c r="A127" s="38"/>
      <c r="B127" s="38"/>
      <c r="C127" s="2"/>
      <c r="D127" s="22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</row>
    <row r="128" spans="1:16" ht="19.5" customHeight="1" x14ac:dyDescent="0.2">
      <c r="A128" s="38"/>
      <c r="B128" s="38"/>
      <c r="C128" s="2"/>
      <c r="D128" s="22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</row>
    <row r="129" spans="1:16" ht="19.5" customHeight="1" x14ac:dyDescent="0.2">
      <c r="A129" s="38"/>
      <c r="B129" s="38"/>
      <c r="C129" s="2"/>
      <c r="D129" s="22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</row>
    <row r="130" spans="1:16" ht="19.5" customHeight="1" x14ac:dyDescent="0.2">
      <c r="A130" s="38"/>
      <c r="B130" s="38"/>
      <c r="C130" s="2"/>
      <c r="D130" s="22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</row>
    <row r="131" spans="1:16" ht="19.5" customHeight="1" x14ac:dyDescent="0.2">
      <c r="A131" s="38"/>
      <c r="B131" s="38"/>
      <c r="C131" s="2"/>
      <c r="D131" s="22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</row>
    <row r="132" spans="1:16" ht="19.5" customHeight="1" x14ac:dyDescent="0.2">
      <c r="A132" s="38"/>
      <c r="B132" s="38"/>
      <c r="C132" s="2"/>
      <c r="D132" s="22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</row>
    <row r="133" spans="1:16" ht="19.5" customHeight="1" x14ac:dyDescent="0.2">
      <c r="A133" s="38"/>
      <c r="B133" s="38"/>
      <c r="C133" s="2"/>
      <c r="D133" s="22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</row>
    <row r="134" spans="1:16" ht="19.5" customHeight="1" x14ac:dyDescent="0.2">
      <c r="A134" s="38"/>
      <c r="B134" s="38"/>
      <c r="C134" s="2"/>
      <c r="D134" s="22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</row>
    <row r="135" spans="1:16" ht="19.5" customHeight="1" x14ac:dyDescent="0.2">
      <c r="A135" s="38"/>
      <c r="B135" s="38"/>
      <c r="C135" s="2"/>
      <c r="D135" s="22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</row>
    <row r="136" spans="1:16" ht="19.5" customHeight="1" x14ac:dyDescent="0.2">
      <c r="A136" s="38"/>
      <c r="B136" s="38"/>
      <c r="C136" s="2"/>
      <c r="D136" s="22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</row>
    <row r="137" spans="1:16" ht="19.5" customHeight="1" x14ac:dyDescent="0.2">
      <c r="A137" s="38"/>
      <c r="B137" s="38"/>
      <c r="C137" s="2"/>
      <c r="D137" s="22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</row>
    <row r="138" spans="1:16" ht="19.5" customHeight="1" x14ac:dyDescent="0.2">
      <c r="A138" s="38"/>
      <c r="B138" s="38"/>
      <c r="C138" s="2"/>
      <c r="D138" s="22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</row>
    <row r="139" spans="1:16" ht="19.5" customHeight="1" x14ac:dyDescent="0.2">
      <c r="A139" s="38"/>
      <c r="B139" s="38"/>
      <c r="C139" s="2"/>
      <c r="D139" s="22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</row>
    <row r="140" spans="1:16" ht="19.5" customHeight="1" x14ac:dyDescent="0.2">
      <c r="A140" s="38"/>
      <c r="B140" s="38"/>
      <c r="C140" s="2"/>
      <c r="D140" s="22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</row>
    <row r="141" spans="1:16" ht="19.5" customHeight="1" x14ac:dyDescent="0.2">
      <c r="A141" s="38"/>
      <c r="B141" s="38"/>
      <c r="C141" s="2"/>
      <c r="D141" s="22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</row>
    <row r="142" spans="1:16" ht="19.5" customHeight="1" x14ac:dyDescent="0.2">
      <c r="A142" s="38"/>
      <c r="B142" s="38"/>
      <c r="C142" s="2"/>
      <c r="D142" s="22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</row>
    <row r="143" spans="1:16" ht="19.5" customHeight="1" x14ac:dyDescent="0.2">
      <c r="A143" s="38"/>
      <c r="B143" s="38"/>
      <c r="C143" s="2"/>
      <c r="D143" s="22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</row>
    <row r="144" spans="1:16" ht="19.5" customHeight="1" x14ac:dyDescent="0.2">
      <c r="A144" s="38"/>
      <c r="B144" s="38"/>
      <c r="C144" s="2"/>
      <c r="D144" s="22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</row>
    <row r="145" spans="1:16" ht="19.5" customHeight="1" x14ac:dyDescent="0.2">
      <c r="A145" s="38"/>
      <c r="B145" s="38"/>
      <c r="C145" s="2"/>
      <c r="D145" s="22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</row>
    <row r="146" spans="1:16" ht="19.5" customHeight="1" x14ac:dyDescent="0.2">
      <c r="A146" s="38"/>
      <c r="B146" s="38"/>
      <c r="C146" s="2"/>
      <c r="D146" s="22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</row>
    <row r="147" spans="1:16" ht="19.5" customHeight="1" x14ac:dyDescent="0.2">
      <c r="A147" s="38"/>
      <c r="B147" s="38"/>
      <c r="C147" s="2"/>
      <c r="D147" s="22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</row>
    <row r="148" spans="1:16" ht="19.5" customHeight="1" x14ac:dyDescent="0.2">
      <c r="A148" s="38"/>
      <c r="B148" s="38"/>
      <c r="C148" s="2"/>
      <c r="D148" s="22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</row>
    <row r="149" spans="1:16" ht="19.5" customHeight="1" x14ac:dyDescent="0.2">
      <c r="A149" s="38"/>
      <c r="B149" s="38"/>
      <c r="C149" s="2"/>
      <c r="D149" s="22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</row>
    <row r="150" spans="1:16" ht="19.5" customHeight="1" x14ac:dyDescent="0.2">
      <c r="A150" s="38"/>
      <c r="B150" s="38"/>
      <c r="C150" s="2"/>
      <c r="D150" s="22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</row>
    <row r="151" spans="1:16" ht="19.5" customHeight="1" x14ac:dyDescent="0.2">
      <c r="A151" s="38"/>
      <c r="B151" s="38"/>
      <c r="C151" s="2"/>
      <c r="D151" s="22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</row>
    <row r="152" spans="1:16" ht="19.5" customHeight="1" x14ac:dyDescent="0.2">
      <c r="A152" s="38"/>
      <c r="B152" s="38"/>
      <c r="C152" s="2"/>
      <c r="D152" s="22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</row>
    <row r="153" spans="1:16" ht="19.5" customHeight="1" x14ac:dyDescent="0.2">
      <c r="A153" s="38"/>
      <c r="B153" s="38"/>
      <c r="C153" s="2"/>
      <c r="D153" s="22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</row>
    <row r="154" spans="1:16" ht="19.5" customHeight="1" x14ac:dyDescent="0.2">
      <c r="A154" s="38"/>
      <c r="B154" s="38"/>
      <c r="C154" s="2"/>
      <c r="D154" s="22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</row>
    <row r="155" spans="1:16" ht="19.5" customHeight="1" x14ac:dyDescent="0.2">
      <c r="A155" s="38"/>
      <c r="B155" s="38"/>
      <c r="C155" s="2"/>
      <c r="D155" s="22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</row>
    <row r="156" spans="1:16" ht="19.5" customHeight="1" x14ac:dyDescent="0.2">
      <c r="A156" s="38"/>
      <c r="B156" s="38"/>
      <c r="C156" s="2"/>
      <c r="D156" s="22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</row>
    <row r="157" spans="1:16" ht="19.5" customHeight="1" x14ac:dyDescent="0.2">
      <c r="A157" s="38"/>
      <c r="B157" s="38"/>
      <c r="C157" s="2"/>
      <c r="D157" s="22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</row>
    <row r="158" spans="1:16" ht="19.5" customHeight="1" x14ac:dyDescent="0.2">
      <c r="A158" s="38"/>
      <c r="B158" s="38"/>
      <c r="C158" s="2"/>
      <c r="D158" s="22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</row>
    <row r="159" spans="1:16" ht="19.5" customHeight="1" x14ac:dyDescent="0.2">
      <c r="A159" s="38"/>
      <c r="B159" s="38"/>
      <c r="C159" s="2"/>
      <c r="D159" s="22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</row>
    <row r="160" spans="1:16" ht="19.5" customHeight="1" x14ac:dyDescent="0.2">
      <c r="A160" s="38"/>
      <c r="B160" s="38"/>
      <c r="C160" s="2"/>
      <c r="D160" s="22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</row>
    <row r="161" spans="1:16" ht="19.5" customHeight="1" x14ac:dyDescent="0.2">
      <c r="A161" s="38"/>
      <c r="B161" s="38"/>
      <c r="C161" s="2"/>
      <c r="D161" s="22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</row>
    <row r="162" spans="1:16" ht="19.5" customHeight="1" x14ac:dyDescent="0.2">
      <c r="A162" s="38"/>
      <c r="B162" s="38"/>
      <c r="C162" s="2"/>
      <c r="D162" s="22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</row>
    <row r="163" spans="1:16" ht="19.5" customHeight="1" x14ac:dyDescent="0.2">
      <c r="A163" s="38"/>
      <c r="B163" s="38"/>
      <c r="C163" s="2"/>
      <c r="D163" s="22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</row>
    <row r="164" spans="1:16" ht="19.5" customHeight="1" x14ac:dyDescent="0.2">
      <c r="A164" s="38"/>
      <c r="B164" s="38"/>
      <c r="C164" s="2"/>
      <c r="D164" s="22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</row>
    <row r="165" spans="1:16" ht="19.5" customHeight="1" x14ac:dyDescent="0.2">
      <c r="A165" s="38"/>
      <c r="B165" s="38"/>
      <c r="C165" s="2"/>
      <c r="D165" s="22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</row>
    <row r="166" spans="1:16" ht="19.5" customHeight="1" x14ac:dyDescent="0.2">
      <c r="A166" s="38"/>
      <c r="B166" s="38"/>
      <c r="C166" s="2"/>
      <c r="D166" s="22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</row>
    <row r="167" spans="1:16" ht="19.5" customHeight="1" x14ac:dyDescent="0.2">
      <c r="A167" s="38"/>
      <c r="B167" s="38"/>
      <c r="C167" s="2"/>
      <c r="D167" s="22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</row>
    <row r="168" spans="1:16" ht="19.5" customHeight="1" x14ac:dyDescent="0.2">
      <c r="A168" s="38"/>
      <c r="B168" s="38"/>
      <c r="C168" s="2"/>
      <c r="D168" s="22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</row>
    <row r="169" spans="1:16" ht="19.5" customHeight="1" x14ac:dyDescent="0.2">
      <c r="A169" s="38"/>
      <c r="B169" s="38"/>
      <c r="C169" s="2"/>
      <c r="D169" s="22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</row>
    <row r="170" spans="1:16" ht="19.5" customHeight="1" x14ac:dyDescent="0.2">
      <c r="A170" s="38"/>
      <c r="B170" s="38"/>
      <c r="C170" s="2"/>
      <c r="D170" s="22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</row>
    <row r="171" spans="1:16" ht="19.5" customHeight="1" x14ac:dyDescent="0.2">
      <c r="A171" s="38"/>
      <c r="B171" s="38"/>
      <c r="C171" s="2"/>
      <c r="D171" s="22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</row>
    <row r="172" spans="1:16" ht="19.5" customHeight="1" x14ac:dyDescent="0.2">
      <c r="A172" s="38"/>
      <c r="B172" s="38"/>
      <c r="C172" s="2"/>
      <c r="D172" s="22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</row>
    <row r="173" spans="1:16" ht="19.5" customHeight="1" x14ac:dyDescent="0.2">
      <c r="A173" s="38"/>
      <c r="B173" s="38"/>
      <c r="C173" s="2"/>
      <c r="D173" s="22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</row>
    <row r="174" spans="1:16" ht="19.5" customHeight="1" x14ac:dyDescent="0.2">
      <c r="A174" s="38"/>
      <c r="B174" s="38"/>
      <c r="C174" s="2"/>
      <c r="D174" s="22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</row>
    <row r="175" spans="1:16" ht="19.5" customHeight="1" x14ac:dyDescent="0.2">
      <c r="A175" s="38"/>
      <c r="B175" s="38"/>
      <c r="C175" s="2"/>
      <c r="D175" s="22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</row>
    <row r="176" spans="1:16" ht="19.5" customHeight="1" x14ac:dyDescent="0.2">
      <c r="A176" s="38"/>
      <c r="B176" s="38"/>
      <c r="C176" s="2"/>
      <c r="D176" s="22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</row>
    <row r="177" spans="1:16" ht="19.5" customHeight="1" x14ac:dyDescent="0.2">
      <c r="A177" s="38"/>
      <c r="B177" s="38"/>
      <c r="C177" s="2"/>
      <c r="D177" s="22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</row>
    <row r="178" spans="1:16" ht="19.5" customHeight="1" x14ac:dyDescent="0.2">
      <c r="A178" s="38"/>
      <c r="B178" s="38"/>
      <c r="C178" s="2"/>
      <c r="D178" s="22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</row>
    <row r="179" spans="1:16" ht="19.5" customHeight="1" x14ac:dyDescent="0.2">
      <c r="A179" s="38"/>
      <c r="B179" s="38"/>
      <c r="C179" s="2"/>
      <c r="D179" s="22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  <row r="180" spans="1:16" ht="19.5" customHeight="1" x14ac:dyDescent="0.2">
      <c r="A180" s="38"/>
      <c r="B180" s="38"/>
      <c r="C180" s="2"/>
      <c r="D180" s="22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</row>
    <row r="181" spans="1:16" ht="19.5" customHeight="1" x14ac:dyDescent="0.2">
      <c r="A181" s="38"/>
      <c r="B181" s="38"/>
      <c r="C181" s="2"/>
      <c r="D181" s="22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</row>
    <row r="182" spans="1:16" ht="19.5" customHeight="1" x14ac:dyDescent="0.2">
      <c r="A182" s="38"/>
      <c r="B182" s="38"/>
      <c r="C182" s="2"/>
      <c r="D182" s="22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</row>
    <row r="183" spans="1:16" ht="19.5" customHeight="1" x14ac:dyDescent="0.2">
      <c r="A183" s="38"/>
      <c r="B183" s="38"/>
      <c r="C183" s="2"/>
      <c r="D183" s="22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</row>
    <row r="184" spans="1:16" ht="19.5" customHeight="1" x14ac:dyDescent="0.2">
      <c r="A184" s="38"/>
      <c r="B184" s="38"/>
      <c r="C184" s="2"/>
      <c r="D184" s="22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</row>
    <row r="185" spans="1:16" ht="19.5" customHeight="1" x14ac:dyDescent="0.2">
      <c r="A185" s="38"/>
      <c r="B185" s="38"/>
      <c r="C185" s="2"/>
      <c r="D185" s="22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</row>
    <row r="186" spans="1:16" ht="19.5" customHeight="1" x14ac:dyDescent="0.2">
      <c r="A186" s="38"/>
      <c r="B186" s="38"/>
      <c r="C186" s="2"/>
      <c r="D186" s="22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</row>
    <row r="187" spans="1:16" ht="19.5" customHeight="1" x14ac:dyDescent="0.2">
      <c r="A187" s="38"/>
      <c r="B187" s="38"/>
      <c r="C187" s="2"/>
      <c r="D187" s="22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</row>
    <row r="188" spans="1:16" ht="19.5" customHeight="1" x14ac:dyDescent="0.2">
      <c r="A188" s="38"/>
      <c r="B188" s="38"/>
      <c r="C188" s="2"/>
      <c r="D188" s="22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</row>
    <row r="189" spans="1:16" ht="19.5" customHeight="1" x14ac:dyDescent="0.2">
      <c r="A189" s="38"/>
      <c r="B189" s="38"/>
      <c r="C189" s="2"/>
      <c r="D189" s="22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</row>
    <row r="190" spans="1:16" ht="19.5" customHeight="1" x14ac:dyDescent="0.2">
      <c r="A190" s="38"/>
      <c r="B190" s="38"/>
      <c r="C190" s="2"/>
      <c r="D190" s="22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</row>
    <row r="191" spans="1:16" ht="19.5" customHeight="1" x14ac:dyDescent="0.2">
      <c r="A191" s="38"/>
      <c r="B191" s="38"/>
      <c r="C191" s="2"/>
      <c r="D191" s="22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</row>
    <row r="192" spans="1:16" ht="19.5" customHeight="1" x14ac:dyDescent="0.2">
      <c r="A192" s="38"/>
      <c r="B192" s="38"/>
      <c r="C192" s="2"/>
      <c r="D192" s="22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  <row r="193" spans="1:16" ht="19.5" customHeight="1" x14ac:dyDescent="0.2">
      <c r="A193" s="38"/>
      <c r="B193" s="38"/>
      <c r="C193" s="2"/>
      <c r="D193" s="22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</row>
    <row r="194" spans="1:16" ht="19.5" customHeight="1" x14ac:dyDescent="0.2">
      <c r="A194" s="38"/>
      <c r="B194" s="38"/>
      <c r="C194" s="2"/>
      <c r="D194" s="22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</row>
    <row r="195" spans="1:16" ht="19.5" customHeight="1" x14ac:dyDescent="0.2">
      <c r="A195" s="38"/>
      <c r="B195" s="38"/>
      <c r="C195" s="2"/>
      <c r="D195" s="22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</row>
    <row r="196" spans="1:16" ht="19.5" customHeight="1" x14ac:dyDescent="0.2">
      <c r="A196" s="38"/>
      <c r="B196" s="38"/>
      <c r="C196" s="2"/>
      <c r="D196" s="22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</row>
    <row r="197" spans="1:16" ht="19.5" customHeight="1" x14ac:dyDescent="0.2">
      <c r="A197" s="38"/>
      <c r="B197" s="38"/>
      <c r="C197" s="2"/>
      <c r="D197" s="22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</row>
    <row r="198" spans="1:16" ht="19.5" customHeight="1" x14ac:dyDescent="0.2">
      <c r="A198" s="38"/>
      <c r="B198" s="38"/>
      <c r="C198" s="2"/>
      <c r="D198" s="22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</row>
    <row r="199" spans="1:16" ht="19.5" customHeight="1" x14ac:dyDescent="0.2">
      <c r="A199" s="38"/>
      <c r="B199" s="38"/>
      <c r="C199" s="2"/>
      <c r="D199" s="22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</row>
    <row r="200" spans="1:16" ht="19.5" customHeight="1" x14ac:dyDescent="0.2">
      <c r="A200" s="38"/>
      <c r="B200" s="38"/>
      <c r="C200" s="2"/>
      <c r="D200" s="22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</row>
    <row r="201" spans="1:16" ht="19.5" customHeight="1" x14ac:dyDescent="0.2">
      <c r="A201" s="38"/>
      <c r="B201" s="38"/>
      <c r="C201" s="2"/>
      <c r="D201" s="22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</row>
    <row r="202" spans="1:16" ht="19.5" customHeight="1" x14ac:dyDescent="0.2">
      <c r="A202" s="38"/>
      <c r="B202" s="38"/>
      <c r="C202" s="2"/>
      <c r="D202" s="22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</row>
    <row r="203" spans="1:16" ht="19.5" customHeight="1" x14ac:dyDescent="0.2">
      <c r="A203" s="38"/>
      <c r="B203" s="38"/>
      <c r="C203" s="2"/>
      <c r="D203" s="22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</row>
    <row r="204" spans="1:16" ht="19.5" customHeight="1" x14ac:dyDescent="0.2">
      <c r="A204" s="38"/>
      <c r="B204" s="38"/>
      <c r="C204" s="2"/>
      <c r="D204" s="22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</row>
    <row r="205" spans="1:16" ht="19.5" customHeight="1" x14ac:dyDescent="0.2">
      <c r="A205" s="38"/>
      <c r="B205" s="38"/>
      <c r="C205" s="2"/>
      <c r="D205" s="22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  <row r="206" spans="1:16" ht="19.5" customHeight="1" x14ac:dyDescent="0.2">
      <c r="A206" s="38"/>
      <c r="B206" s="38"/>
      <c r="C206" s="2"/>
      <c r="D206" s="22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</row>
    <row r="207" spans="1:16" ht="19.5" customHeight="1" x14ac:dyDescent="0.2">
      <c r="A207" s="38"/>
      <c r="B207" s="38"/>
      <c r="C207" s="2"/>
      <c r="D207" s="22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</row>
    <row r="208" spans="1:16" ht="19.5" customHeight="1" x14ac:dyDescent="0.2">
      <c r="A208" s="38"/>
      <c r="B208" s="38"/>
      <c r="C208" s="2"/>
      <c r="D208" s="22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</row>
    <row r="209" spans="1:16" ht="19.5" customHeight="1" x14ac:dyDescent="0.2">
      <c r="A209" s="38"/>
      <c r="B209" s="38"/>
      <c r="C209" s="2"/>
      <c r="D209" s="22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</row>
    <row r="210" spans="1:16" ht="19.5" customHeight="1" x14ac:dyDescent="0.2">
      <c r="A210" s="38"/>
      <c r="B210" s="38"/>
      <c r="C210" s="2"/>
      <c r="D210" s="22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</row>
    <row r="211" spans="1:16" ht="19.5" customHeight="1" x14ac:dyDescent="0.2">
      <c r="A211" s="38"/>
      <c r="B211" s="38"/>
      <c r="C211" s="2"/>
      <c r="D211" s="22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</row>
    <row r="212" spans="1:16" ht="19.5" customHeight="1" x14ac:dyDescent="0.2">
      <c r="A212" s="38"/>
      <c r="B212" s="38"/>
      <c r="C212" s="2"/>
      <c r="D212" s="22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</row>
    <row r="213" spans="1:16" ht="19.5" customHeight="1" x14ac:dyDescent="0.2">
      <c r="A213" s="38"/>
      <c r="B213" s="38"/>
      <c r="C213" s="2"/>
      <c r="D213" s="22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</row>
    <row r="214" spans="1:16" ht="19.5" customHeight="1" x14ac:dyDescent="0.2">
      <c r="A214" s="38"/>
      <c r="B214" s="38"/>
      <c r="C214" s="2"/>
      <c r="D214" s="22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</row>
    <row r="215" spans="1:16" ht="19.5" customHeight="1" x14ac:dyDescent="0.2">
      <c r="A215" s="38"/>
      <c r="B215" s="38"/>
      <c r="C215" s="2"/>
      <c r="D215" s="22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</row>
    <row r="216" spans="1:16" ht="19.5" customHeight="1" x14ac:dyDescent="0.2">
      <c r="A216" s="38"/>
      <c r="B216" s="38"/>
      <c r="C216" s="2"/>
      <c r="D216" s="22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</row>
    <row r="217" spans="1:16" ht="19.5" customHeight="1" x14ac:dyDescent="0.2">
      <c r="A217" s="38"/>
      <c r="B217" s="38"/>
      <c r="C217" s="2"/>
      <c r="D217" s="22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</row>
    <row r="218" spans="1:16" ht="19.5" customHeight="1" x14ac:dyDescent="0.2">
      <c r="A218" s="38"/>
      <c r="B218" s="38"/>
      <c r="C218" s="2"/>
      <c r="D218" s="22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  <row r="219" spans="1:16" ht="19.5" customHeight="1" x14ac:dyDescent="0.2">
      <c r="A219" s="38"/>
      <c r="B219" s="38"/>
      <c r="C219" s="2"/>
      <c r="D219" s="22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</row>
    <row r="220" spans="1:16" ht="19.5" customHeight="1" x14ac:dyDescent="0.2">
      <c r="A220" s="38"/>
      <c r="B220" s="38"/>
      <c r="C220" s="2"/>
      <c r="D220" s="22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</row>
    <row r="221" spans="1:16" ht="19.5" customHeight="1" x14ac:dyDescent="0.2">
      <c r="A221" s="38"/>
      <c r="B221" s="38"/>
      <c r="C221" s="2"/>
      <c r="D221" s="22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</row>
    <row r="222" spans="1:16" ht="19.5" customHeight="1" x14ac:dyDescent="0.2">
      <c r="A222" s="38"/>
      <c r="B222" s="38"/>
      <c r="C222" s="2"/>
      <c r="D222" s="22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</row>
    <row r="223" spans="1:16" ht="19.5" customHeight="1" x14ac:dyDescent="0.2">
      <c r="A223" s="38"/>
      <c r="B223" s="38"/>
      <c r="C223" s="2"/>
      <c r="D223" s="22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</row>
    <row r="224" spans="1:16" ht="19.5" customHeight="1" x14ac:dyDescent="0.2">
      <c r="A224" s="38"/>
      <c r="B224" s="38"/>
      <c r="C224" s="2"/>
      <c r="D224" s="22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</row>
    <row r="225" spans="1:16" ht="19.5" customHeight="1" x14ac:dyDescent="0.2">
      <c r="A225" s="38"/>
      <c r="B225" s="38"/>
      <c r="C225" s="2"/>
      <c r="D225" s="22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</row>
    <row r="226" spans="1:16" ht="19.5" customHeight="1" x14ac:dyDescent="0.2">
      <c r="A226" s="38"/>
      <c r="B226" s="38"/>
      <c r="C226" s="2"/>
      <c r="D226" s="22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</row>
    <row r="227" spans="1:16" ht="19.5" customHeight="1" x14ac:dyDescent="0.2">
      <c r="A227" s="38"/>
      <c r="B227" s="38"/>
      <c r="C227" s="2"/>
      <c r="D227" s="22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</row>
    <row r="228" spans="1:16" ht="19.5" customHeight="1" x14ac:dyDescent="0.2">
      <c r="A228" s="38"/>
      <c r="B228" s="38"/>
      <c r="C228" s="2"/>
      <c r="D228" s="22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</row>
    <row r="229" spans="1:16" ht="19.5" customHeight="1" x14ac:dyDescent="0.2">
      <c r="A229" s="38"/>
      <c r="B229" s="38"/>
      <c r="C229" s="2"/>
      <c r="D229" s="22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</row>
    <row r="230" spans="1:16" ht="19.5" customHeight="1" x14ac:dyDescent="0.2">
      <c r="A230" s="38"/>
      <c r="B230" s="38"/>
      <c r="C230" s="2"/>
      <c r="D230" s="22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</row>
    <row r="231" spans="1:16" ht="19.5" customHeight="1" x14ac:dyDescent="0.2">
      <c r="A231" s="38"/>
      <c r="B231" s="38"/>
      <c r="C231" s="2"/>
      <c r="D231" s="22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  <row r="232" spans="1:16" ht="19.5" customHeight="1" x14ac:dyDescent="0.2">
      <c r="A232" s="38"/>
      <c r="B232" s="38"/>
      <c r="C232" s="2"/>
      <c r="D232" s="22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</row>
    <row r="233" spans="1:16" ht="19.5" customHeight="1" x14ac:dyDescent="0.2">
      <c r="A233" s="38"/>
      <c r="B233" s="38"/>
      <c r="C233" s="2"/>
      <c r="D233" s="22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</row>
    <row r="234" spans="1:16" ht="19.5" customHeight="1" x14ac:dyDescent="0.2">
      <c r="A234" s="38"/>
      <c r="B234" s="38"/>
      <c r="C234" s="2"/>
      <c r="D234" s="22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</row>
    <row r="235" spans="1:16" ht="19.5" customHeight="1" x14ac:dyDescent="0.2">
      <c r="A235" s="38"/>
      <c r="B235" s="38"/>
      <c r="C235" s="2"/>
      <c r="D235" s="22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</row>
    <row r="236" spans="1:16" ht="19.5" customHeight="1" x14ac:dyDescent="0.2">
      <c r="A236" s="38"/>
      <c r="B236" s="38"/>
      <c r="C236" s="2"/>
      <c r="D236" s="22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</row>
    <row r="237" spans="1:16" ht="19.5" customHeight="1" x14ac:dyDescent="0.2">
      <c r="A237" s="38"/>
      <c r="B237" s="38"/>
      <c r="C237" s="2"/>
      <c r="D237" s="22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</row>
    <row r="238" spans="1:16" ht="19.5" customHeight="1" x14ac:dyDescent="0.2">
      <c r="A238" s="38"/>
      <c r="B238" s="38"/>
      <c r="C238" s="2"/>
      <c r="D238" s="22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</row>
    <row r="239" spans="1:16" ht="19.5" customHeight="1" x14ac:dyDescent="0.2">
      <c r="A239" s="38"/>
      <c r="B239" s="38"/>
      <c r="C239" s="2"/>
      <c r="D239" s="22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</row>
    <row r="240" spans="1:16" ht="19.5" customHeight="1" x14ac:dyDescent="0.2">
      <c r="A240" s="38"/>
      <c r="B240" s="38"/>
      <c r="C240" s="2"/>
      <c r="D240" s="22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</row>
    <row r="241" spans="1:16" ht="19.5" customHeight="1" x14ac:dyDescent="0.2">
      <c r="A241" s="38"/>
      <c r="B241" s="38"/>
      <c r="C241" s="2"/>
      <c r="D241" s="22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</row>
    <row r="242" spans="1:16" ht="19.5" customHeight="1" x14ac:dyDescent="0.2">
      <c r="A242" s="38"/>
      <c r="B242" s="38"/>
      <c r="C242" s="2"/>
      <c r="D242" s="22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</row>
    <row r="243" spans="1:16" ht="19.5" customHeight="1" x14ac:dyDescent="0.2">
      <c r="A243" s="38"/>
      <c r="B243" s="38"/>
      <c r="C243" s="2"/>
      <c r="D243" s="22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</row>
    <row r="244" spans="1:16" ht="19.5" customHeight="1" x14ac:dyDescent="0.2">
      <c r="A244" s="38"/>
      <c r="B244" s="38"/>
      <c r="C244" s="2"/>
      <c r="D244" s="22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  <row r="245" spans="1:16" ht="19.5" customHeight="1" x14ac:dyDescent="0.2">
      <c r="A245" s="38"/>
      <c r="B245" s="38"/>
      <c r="C245" s="2"/>
      <c r="D245" s="22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</row>
    <row r="246" spans="1:16" ht="19.5" customHeight="1" x14ac:dyDescent="0.2">
      <c r="A246" s="38"/>
      <c r="B246" s="38"/>
      <c r="C246" s="2"/>
      <c r="D246" s="22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</row>
    <row r="247" spans="1:16" ht="19.5" customHeight="1" x14ac:dyDescent="0.2">
      <c r="A247" s="38"/>
      <c r="B247" s="38"/>
      <c r="C247" s="2"/>
      <c r="D247" s="22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</row>
    <row r="248" spans="1:16" ht="19.5" customHeight="1" x14ac:dyDescent="0.2">
      <c r="A248" s="38"/>
      <c r="B248" s="38"/>
      <c r="C248" s="2"/>
      <c r="D248" s="22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</row>
    <row r="249" spans="1:16" ht="19.5" customHeight="1" x14ac:dyDescent="0.2">
      <c r="A249" s="38"/>
      <c r="B249" s="38"/>
      <c r="C249" s="2"/>
      <c r="D249" s="22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</row>
    <row r="250" spans="1:16" ht="19.5" customHeight="1" x14ac:dyDescent="0.2">
      <c r="A250" s="38"/>
      <c r="B250" s="38"/>
      <c r="C250" s="2"/>
      <c r="D250" s="22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</row>
    <row r="251" spans="1:16" ht="19.5" customHeight="1" x14ac:dyDescent="0.2">
      <c r="A251" s="38"/>
      <c r="B251" s="38"/>
      <c r="C251" s="2"/>
      <c r="D251" s="22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</row>
    <row r="252" spans="1:16" ht="19.5" customHeight="1" x14ac:dyDescent="0.2">
      <c r="A252" s="38"/>
      <c r="B252" s="38"/>
      <c r="C252" s="2"/>
      <c r="D252" s="22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</row>
    <row r="253" spans="1:16" ht="19.5" customHeight="1" x14ac:dyDescent="0.2">
      <c r="A253" s="38"/>
      <c r="B253" s="38"/>
      <c r="C253" s="2"/>
      <c r="D253" s="22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</row>
    <row r="254" spans="1:16" ht="19.5" customHeight="1" x14ac:dyDescent="0.2">
      <c r="A254" s="38"/>
      <c r="B254" s="38"/>
      <c r="C254" s="2"/>
      <c r="D254" s="22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</row>
    <row r="255" spans="1:16" ht="19.5" customHeight="1" x14ac:dyDescent="0.2">
      <c r="A255" s="38"/>
      <c r="B255" s="38"/>
      <c r="C255" s="2"/>
      <c r="D255" s="22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</row>
    <row r="256" spans="1:16" ht="19.5" customHeight="1" x14ac:dyDescent="0.2">
      <c r="A256" s="38"/>
      <c r="B256" s="38"/>
      <c r="C256" s="2"/>
      <c r="D256" s="22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</row>
    <row r="257" spans="1:16" ht="19.5" customHeight="1" x14ac:dyDescent="0.2">
      <c r="A257" s="38"/>
      <c r="B257" s="38"/>
      <c r="C257" s="2"/>
      <c r="D257" s="22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</row>
    <row r="258" spans="1:16" ht="19.5" customHeight="1" x14ac:dyDescent="0.2">
      <c r="A258" s="38"/>
      <c r="B258" s="38"/>
      <c r="C258" s="2"/>
      <c r="D258" s="22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</row>
    <row r="259" spans="1:16" ht="19.5" customHeight="1" x14ac:dyDescent="0.2">
      <c r="A259" s="38"/>
      <c r="B259" s="38"/>
      <c r="C259" s="2"/>
      <c r="D259" s="22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</row>
    <row r="260" spans="1:16" ht="19.5" customHeight="1" x14ac:dyDescent="0.2">
      <c r="A260" s="38"/>
      <c r="B260" s="38"/>
      <c r="C260" s="2"/>
      <c r="D260" s="22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</row>
    <row r="261" spans="1:16" ht="19.5" customHeight="1" x14ac:dyDescent="0.2">
      <c r="A261" s="38"/>
      <c r="B261" s="38"/>
      <c r="C261" s="2"/>
      <c r="D261" s="22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</row>
    <row r="262" spans="1:16" ht="19.5" customHeight="1" x14ac:dyDescent="0.2">
      <c r="A262" s="38"/>
      <c r="B262" s="38"/>
      <c r="C262" s="2"/>
      <c r="D262" s="22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</row>
    <row r="263" spans="1:16" ht="19.5" customHeight="1" x14ac:dyDescent="0.2">
      <c r="A263" s="38"/>
      <c r="B263" s="38"/>
      <c r="C263" s="2"/>
      <c r="D263" s="22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</row>
    <row r="264" spans="1:16" ht="19.5" customHeight="1" x14ac:dyDescent="0.2">
      <c r="A264" s="38"/>
      <c r="B264" s="38"/>
      <c r="C264" s="2"/>
      <c r="D264" s="22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</row>
    <row r="265" spans="1:16" ht="19.5" customHeight="1" x14ac:dyDescent="0.2">
      <c r="A265" s="38"/>
      <c r="B265" s="38"/>
      <c r="C265" s="2"/>
      <c r="D265" s="22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</row>
    <row r="266" spans="1:16" ht="19.5" customHeight="1" x14ac:dyDescent="0.2">
      <c r="A266" s="38"/>
      <c r="B266" s="38"/>
      <c r="C266" s="2"/>
      <c r="D266" s="22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</row>
    <row r="267" spans="1:16" ht="19.5" customHeight="1" x14ac:dyDescent="0.2">
      <c r="A267" s="38"/>
      <c r="B267" s="38"/>
      <c r="C267" s="2"/>
      <c r="D267" s="22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</row>
    <row r="268" spans="1:16" ht="19.5" customHeight="1" x14ac:dyDescent="0.2">
      <c r="A268" s="38"/>
      <c r="B268" s="38"/>
      <c r="C268" s="2"/>
      <c r="D268" s="22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</row>
    <row r="269" spans="1:16" ht="19.5" customHeight="1" x14ac:dyDescent="0.2">
      <c r="A269" s="38"/>
      <c r="B269" s="38"/>
      <c r="C269" s="2"/>
      <c r="D269" s="22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</row>
    <row r="270" spans="1:16" ht="19.5" customHeight="1" x14ac:dyDescent="0.2">
      <c r="A270" s="38"/>
      <c r="B270" s="38"/>
      <c r="C270" s="2"/>
      <c r="D270" s="22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</row>
    <row r="271" spans="1:16" ht="19.5" customHeight="1" x14ac:dyDescent="0.2">
      <c r="A271" s="38"/>
      <c r="B271" s="38"/>
      <c r="C271" s="2"/>
      <c r="D271" s="22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</row>
    <row r="272" spans="1:16" ht="19.5" customHeight="1" x14ac:dyDescent="0.2">
      <c r="A272" s="38"/>
      <c r="B272" s="38"/>
      <c r="C272" s="2"/>
      <c r="D272" s="22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</row>
    <row r="273" spans="1:16" ht="19.5" customHeight="1" x14ac:dyDescent="0.2">
      <c r="A273" s="38"/>
      <c r="B273" s="38"/>
      <c r="C273" s="2"/>
      <c r="D273" s="22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</row>
    <row r="274" spans="1:16" ht="19.5" customHeight="1" x14ac:dyDescent="0.2">
      <c r="A274" s="38"/>
      <c r="B274" s="38"/>
      <c r="C274" s="2"/>
      <c r="D274" s="22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</row>
    <row r="275" spans="1:16" ht="19.5" customHeight="1" x14ac:dyDescent="0.2">
      <c r="A275" s="38"/>
      <c r="B275" s="38"/>
      <c r="C275" s="2"/>
      <c r="D275" s="22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</row>
    <row r="276" spans="1:16" ht="19.5" customHeight="1" x14ac:dyDescent="0.2">
      <c r="A276" s="38"/>
      <c r="B276" s="38"/>
      <c r="C276" s="2"/>
      <c r="D276" s="22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</row>
    <row r="277" spans="1:16" ht="19.5" customHeight="1" x14ac:dyDescent="0.2">
      <c r="A277" s="38"/>
      <c r="B277" s="38"/>
      <c r="C277" s="2"/>
      <c r="D277" s="22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</row>
    <row r="278" spans="1:16" ht="19.5" customHeight="1" x14ac:dyDescent="0.2">
      <c r="A278" s="38"/>
      <c r="B278" s="38"/>
      <c r="C278" s="2"/>
      <c r="D278" s="22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</row>
    <row r="279" spans="1:16" ht="19.5" customHeight="1" x14ac:dyDescent="0.2">
      <c r="A279" s="38"/>
      <c r="B279" s="38"/>
      <c r="C279" s="2"/>
      <c r="D279" s="22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</row>
    <row r="280" spans="1:16" ht="19.5" customHeight="1" x14ac:dyDescent="0.2">
      <c r="A280" s="38"/>
      <c r="B280" s="38"/>
      <c r="C280" s="2"/>
      <c r="D280" s="22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</row>
    <row r="281" spans="1:16" ht="19.5" customHeight="1" x14ac:dyDescent="0.2">
      <c r="A281" s="38"/>
      <c r="B281" s="38"/>
      <c r="C281" s="2"/>
      <c r="D281" s="22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</row>
    <row r="282" spans="1:16" ht="19.5" customHeight="1" x14ac:dyDescent="0.2">
      <c r="A282" s="38"/>
      <c r="B282" s="38"/>
      <c r="C282" s="2"/>
      <c r="D282" s="22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</row>
    <row r="283" spans="1:16" ht="19.5" customHeight="1" x14ac:dyDescent="0.2">
      <c r="A283" s="38"/>
      <c r="B283" s="38"/>
      <c r="C283" s="2"/>
      <c r="D283" s="22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</row>
    <row r="284" spans="1:16" ht="19.5" customHeight="1" x14ac:dyDescent="0.2">
      <c r="A284" s="38"/>
      <c r="B284" s="38"/>
      <c r="C284" s="2"/>
      <c r="D284" s="22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</row>
    <row r="285" spans="1:16" ht="19.5" customHeight="1" x14ac:dyDescent="0.2">
      <c r="A285" s="38"/>
      <c r="B285" s="38"/>
      <c r="C285" s="2"/>
      <c r="D285" s="22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</row>
    <row r="286" spans="1:16" ht="19.5" customHeight="1" x14ac:dyDescent="0.2">
      <c r="A286" s="38"/>
      <c r="B286" s="38"/>
      <c r="C286" s="2"/>
      <c r="D286" s="22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</row>
    <row r="287" spans="1:16" ht="19.5" customHeight="1" x14ac:dyDescent="0.2">
      <c r="A287" s="38"/>
      <c r="B287" s="38"/>
      <c r="C287" s="2"/>
      <c r="D287" s="22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</row>
    <row r="288" spans="1:16" ht="19.5" customHeight="1" x14ac:dyDescent="0.2">
      <c r="A288" s="38"/>
      <c r="B288" s="38"/>
      <c r="C288" s="2"/>
      <c r="D288" s="22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</row>
    <row r="289" spans="1:16" ht="19.5" customHeight="1" x14ac:dyDescent="0.2">
      <c r="A289" s="38"/>
      <c r="B289" s="38"/>
      <c r="C289" s="2"/>
      <c r="D289" s="22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</row>
    <row r="290" spans="1:16" ht="19.5" customHeight="1" x14ac:dyDescent="0.2">
      <c r="A290" s="38"/>
      <c r="B290" s="38"/>
      <c r="C290" s="2"/>
      <c r="D290" s="22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</row>
    <row r="291" spans="1:16" ht="19.5" customHeight="1" x14ac:dyDescent="0.2">
      <c r="A291" s="38"/>
      <c r="B291" s="38"/>
      <c r="C291" s="2"/>
      <c r="D291" s="22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</row>
    <row r="292" spans="1:16" ht="19.5" customHeight="1" x14ac:dyDescent="0.2">
      <c r="A292" s="38"/>
      <c r="B292" s="38"/>
      <c r="C292" s="2"/>
      <c r="D292" s="22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</row>
    <row r="293" spans="1:16" ht="19.5" customHeight="1" x14ac:dyDescent="0.2">
      <c r="A293" s="38"/>
      <c r="B293" s="38"/>
      <c r="C293" s="2"/>
      <c r="D293" s="22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</row>
    <row r="294" spans="1:16" ht="19.5" customHeight="1" x14ac:dyDescent="0.2">
      <c r="A294" s="38"/>
      <c r="B294" s="38"/>
      <c r="C294" s="2"/>
      <c r="D294" s="22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</row>
    <row r="295" spans="1:16" ht="19.5" customHeight="1" x14ac:dyDescent="0.2">
      <c r="A295" s="38"/>
      <c r="B295" s="38"/>
      <c r="C295" s="2"/>
      <c r="D295" s="22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</row>
    <row r="296" spans="1:16" ht="19.5" customHeight="1" x14ac:dyDescent="0.2">
      <c r="A296" s="38"/>
      <c r="B296" s="38"/>
      <c r="C296" s="2"/>
      <c r="D296" s="22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</row>
    <row r="297" spans="1:16" ht="19.5" customHeight="1" x14ac:dyDescent="0.2">
      <c r="A297" s="38"/>
      <c r="B297" s="38"/>
      <c r="C297" s="2"/>
      <c r="D297" s="22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</row>
    <row r="298" spans="1:16" ht="19.5" customHeight="1" x14ac:dyDescent="0.2">
      <c r="A298" s="38"/>
      <c r="B298" s="38"/>
      <c r="C298" s="2"/>
      <c r="D298" s="22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</row>
    <row r="299" spans="1:16" ht="19.5" customHeight="1" x14ac:dyDescent="0.2">
      <c r="A299" s="38"/>
      <c r="B299" s="38"/>
      <c r="C299" s="2"/>
      <c r="D299" s="22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</row>
    <row r="300" spans="1:16" ht="19.5" customHeight="1" x14ac:dyDescent="0.2">
      <c r="A300" s="38"/>
      <c r="B300" s="38"/>
      <c r="C300" s="2"/>
      <c r="D300" s="22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</row>
    <row r="301" spans="1:16" ht="19.5" customHeight="1" x14ac:dyDescent="0.2">
      <c r="A301" s="38"/>
      <c r="B301" s="38"/>
      <c r="C301" s="2"/>
      <c r="D301" s="22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</row>
    <row r="302" spans="1:16" ht="19.5" customHeight="1" x14ac:dyDescent="0.2">
      <c r="A302" s="38"/>
      <c r="B302" s="38"/>
      <c r="C302" s="2"/>
      <c r="D302" s="22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</row>
    <row r="303" spans="1:16" ht="19.5" customHeight="1" x14ac:dyDescent="0.2">
      <c r="A303" s="38"/>
      <c r="B303" s="38"/>
      <c r="C303" s="2"/>
      <c r="D303" s="22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</row>
    <row r="304" spans="1:16" ht="19.5" customHeight="1" x14ac:dyDescent="0.2">
      <c r="A304" s="38"/>
      <c r="B304" s="38"/>
      <c r="C304" s="2"/>
      <c r="D304" s="22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</row>
    <row r="305" spans="1:16" ht="19.5" customHeight="1" x14ac:dyDescent="0.2">
      <c r="A305" s="38"/>
      <c r="B305" s="38"/>
      <c r="C305" s="2"/>
      <c r="D305" s="22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</row>
    <row r="306" spans="1:16" ht="19.5" customHeight="1" x14ac:dyDescent="0.2">
      <c r="A306" s="38"/>
      <c r="B306" s="38"/>
      <c r="C306" s="2"/>
      <c r="D306" s="22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</row>
    <row r="307" spans="1:16" ht="19.5" customHeight="1" x14ac:dyDescent="0.2">
      <c r="A307" s="38"/>
      <c r="B307" s="38"/>
      <c r="C307" s="2"/>
      <c r="D307" s="22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</row>
    <row r="308" spans="1:16" ht="19.5" customHeight="1" x14ac:dyDescent="0.2">
      <c r="A308" s="38"/>
      <c r="B308" s="38"/>
      <c r="C308" s="2"/>
      <c r="D308" s="22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</row>
    <row r="309" spans="1:16" ht="19.5" customHeight="1" x14ac:dyDescent="0.2">
      <c r="A309" s="38"/>
      <c r="B309" s="38"/>
      <c r="C309" s="2"/>
      <c r="D309" s="22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</row>
    <row r="310" spans="1:16" ht="19.5" customHeight="1" x14ac:dyDescent="0.2">
      <c r="A310" s="38"/>
      <c r="B310" s="38"/>
      <c r="C310" s="2"/>
      <c r="D310" s="22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</row>
    <row r="311" spans="1:16" ht="19.5" customHeight="1" x14ac:dyDescent="0.2">
      <c r="A311" s="38"/>
      <c r="B311" s="38"/>
      <c r="C311" s="2"/>
      <c r="D311" s="22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</row>
    <row r="312" spans="1:16" ht="19.5" customHeight="1" x14ac:dyDescent="0.2">
      <c r="A312" s="38"/>
      <c r="B312" s="38"/>
      <c r="C312" s="2"/>
      <c r="D312" s="22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</row>
    <row r="313" spans="1:16" ht="19.5" customHeight="1" x14ac:dyDescent="0.2">
      <c r="A313" s="38"/>
      <c r="B313" s="38"/>
      <c r="C313" s="2"/>
      <c r="D313" s="22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</row>
    <row r="314" spans="1:16" ht="19.5" customHeight="1" x14ac:dyDescent="0.2">
      <c r="A314" s="38"/>
      <c r="B314" s="38"/>
      <c r="C314" s="2"/>
      <c r="D314" s="22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</row>
    <row r="315" spans="1:16" ht="19.5" customHeight="1" x14ac:dyDescent="0.2">
      <c r="A315" s="38"/>
      <c r="B315" s="38"/>
      <c r="C315" s="2"/>
      <c r="D315" s="22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</row>
    <row r="316" spans="1:16" ht="19.5" customHeight="1" x14ac:dyDescent="0.2">
      <c r="A316" s="38"/>
      <c r="B316" s="38"/>
      <c r="C316" s="2"/>
      <c r="D316" s="22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</row>
    <row r="317" spans="1:16" ht="19.5" customHeight="1" x14ac:dyDescent="0.2">
      <c r="A317" s="38"/>
      <c r="B317" s="38"/>
      <c r="C317" s="2"/>
      <c r="D317" s="22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</row>
    <row r="318" spans="1:16" ht="19.5" customHeight="1" x14ac:dyDescent="0.2">
      <c r="A318" s="38"/>
      <c r="B318" s="38"/>
      <c r="C318" s="2"/>
      <c r="D318" s="22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</row>
    <row r="319" spans="1:16" ht="19.5" customHeight="1" x14ac:dyDescent="0.2">
      <c r="A319" s="38"/>
      <c r="B319" s="38"/>
      <c r="C319" s="2"/>
      <c r="D319" s="22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</row>
    <row r="320" spans="1:16" ht="19.5" customHeight="1" x14ac:dyDescent="0.2">
      <c r="A320" s="38"/>
      <c r="B320" s="38"/>
      <c r="C320" s="2"/>
      <c r="D320" s="22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</row>
    <row r="321" spans="1:16" ht="19.5" customHeight="1" x14ac:dyDescent="0.2">
      <c r="A321" s="38"/>
      <c r="B321" s="38"/>
      <c r="C321" s="2"/>
      <c r="D321" s="22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</row>
    <row r="322" spans="1:16" ht="19.5" customHeight="1" x14ac:dyDescent="0.2">
      <c r="A322" s="38"/>
      <c r="B322" s="38"/>
      <c r="C322" s="2"/>
      <c r="D322" s="22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</row>
    <row r="323" spans="1:16" ht="19.5" customHeight="1" x14ac:dyDescent="0.2">
      <c r="A323" s="38"/>
      <c r="B323" s="38"/>
      <c r="C323" s="2"/>
      <c r="D323" s="22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</row>
    <row r="324" spans="1:16" ht="19.5" customHeight="1" x14ac:dyDescent="0.2">
      <c r="A324" s="38"/>
      <c r="B324" s="38"/>
      <c r="C324" s="2"/>
      <c r="D324" s="22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</row>
    <row r="325" spans="1:16" ht="19.5" customHeight="1" x14ac:dyDescent="0.2">
      <c r="A325" s="38"/>
      <c r="B325" s="38"/>
      <c r="C325" s="2"/>
      <c r="D325" s="22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</row>
    <row r="326" spans="1:16" ht="19.5" customHeight="1" x14ac:dyDescent="0.2">
      <c r="A326" s="38"/>
      <c r="B326" s="38"/>
      <c r="C326" s="2"/>
      <c r="D326" s="22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</row>
    <row r="327" spans="1:16" ht="19.5" customHeight="1" x14ac:dyDescent="0.2">
      <c r="A327" s="38"/>
      <c r="B327" s="38"/>
      <c r="C327" s="2"/>
      <c r="D327" s="22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</row>
    <row r="328" spans="1:16" ht="19.5" customHeight="1" x14ac:dyDescent="0.2">
      <c r="A328" s="38"/>
      <c r="B328" s="38"/>
      <c r="C328" s="2"/>
      <c r="D328" s="22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</row>
    <row r="329" spans="1:16" ht="19.5" customHeight="1" x14ac:dyDescent="0.2">
      <c r="A329" s="38"/>
      <c r="B329" s="38"/>
      <c r="C329" s="2"/>
      <c r="D329" s="22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</row>
    <row r="330" spans="1:16" ht="19.5" customHeight="1" x14ac:dyDescent="0.2">
      <c r="A330" s="38"/>
      <c r="B330" s="38"/>
      <c r="C330" s="2"/>
      <c r="D330" s="22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</row>
    <row r="331" spans="1:16" ht="19.5" customHeight="1" x14ac:dyDescent="0.2">
      <c r="A331" s="38"/>
      <c r="B331" s="38"/>
      <c r="C331" s="2"/>
      <c r="D331" s="22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</row>
    <row r="332" spans="1:16" ht="19.5" customHeight="1" x14ac:dyDescent="0.2">
      <c r="A332" s="38"/>
      <c r="B332" s="38"/>
      <c r="C332" s="2"/>
      <c r="D332" s="22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</row>
    <row r="333" spans="1:16" ht="19.5" customHeight="1" x14ac:dyDescent="0.2">
      <c r="A333" s="38"/>
      <c r="B333" s="38"/>
      <c r="C333" s="2"/>
      <c r="D333" s="22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</row>
    <row r="334" spans="1:16" ht="19.5" customHeight="1" x14ac:dyDescent="0.2">
      <c r="A334" s="38"/>
      <c r="B334" s="38"/>
      <c r="C334" s="2"/>
      <c r="D334" s="22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</row>
    <row r="335" spans="1:16" ht="19.5" customHeight="1" x14ac:dyDescent="0.2">
      <c r="A335" s="38"/>
      <c r="B335" s="38"/>
      <c r="C335" s="2"/>
      <c r="D335" s="22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</row>
    <row r="336" spans="1:16" ht="19.5" customHeight="1" x14ac:dyDescent="0.2">
      <c r="A336" s="38"/>
      <c r="B336" s="38"/>
      <c r="C336" s="2"/>
      <c r="D336" s="22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</row>
    <row r="337" spans="1:16" ht="19.5" customHeight="1" x14ac:dyDescent="0.2">
      <c r="A337" s="38"/>
      <c r="B337" s="38"/>
      <c r="C337" s="2"/>
      <c r="D337" s="22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</row>
    <row r="338" spans="1:16" ht="19.5" customHeight="1" x14ac:dyDescent="0.2">
      <c r="A338" s="38"/>
      <c r="B338" s="38"/>
      <c r="C338" s="2"/>
      <c r="D338" s="22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</row>
    <row r="339" spans="1:16" ht="19.5" customHeight="1" x14ac:dyDescent="0.2">
      <c r="A339" s="38"/>
      <c r="B339" s="38"/>
      <c r="C339" s="2"/>
      <c r="D339" s="22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</row>
    <row r="340" spans="1:16" ht="19.5" customHeight="1" x14ac:dyDescent="0.2">
      <c r="A340" s="38"/>
      <c r="B340" s="38"/>
      <c r="C340" s="2"/>
      <c r="D340" s="22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</row>
    <row r="341" spans="1:16" ht="19.5" customHeight="1" x14ac:dyDescent="0.2">
      <c r="A341" s="38"/>
      <c r="B341" s="38"/>
      <c r="C341" s="2"/>
      <c r="D341" s="22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</row>
    <row r="342" spans="1:16" ht="19.5" customHeight="1" x14ac:dyDescent="0.2">
      <c r="A342" s="38"/>
      <c r="B342" s="38"/>
      <c r="C342" s="2"/>
      <c r="D342" s="22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</row>
    <row r="343" spans="1:16" ht="19.5" customHeight="1" x14ac:dyDescent="0.2">
      <c r="A343" s="38"/>
      <c r="B343" s="38"/>
      <c r="C343" s="2"/>
      <c r="D343" s="22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</row>
    <row r="344" spans="1:16" ht="19.5" customHeight="1" x14ac:dyDescent="0.2">
      <c r="A344" s="38"/>
      <c r="B344" s="38"/>
      <c r="C344" s="2"/>
      <c r="D344" s="22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</row>
    <row r="345" spans="1:16" ht="19.5" customHeight="1" x14ac:dyDescent="0.2">
      <c r="A345" s="38"/>
      <c r="B345" s="38"/>
      <c r="C345" s="2"/>
      <c r="D345" s="22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</row>
    <row r="346" spans="1:16" ht="19.5" customHeight="1" x14ac:dyDescent="0.2">
      <c r="A346" s="38"/>
      <c r="B346" s="38"/>
      <c r="C346" s="2"/>
      <c r="D346" s="22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</row>
    <row r="347" spans="1:16" ht="19.5" customHeight="1" x14ac:dyDescent="0.2">
      <c r="A347" s="38"/>
      <c r="B347" s="38"/>
      <c r="C347" s="2"/>
      <c r="D347" s="22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</row>
    <row r="348" spans="1:16" ht="19.5" customHeight="1" x14ac:dyDescent="0.2">
      <c r="A348" s="38"/>
      <c r="B348" s="38"/>
      <c r="C348" s="2"/>
      <c r="D348" s="22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</row>
    <row r="349" spans="1:16" ht="19.5" customHeight="1" x14ac:dyDescent="0.2">
      <c r="A349" s="38"/>
      <c r="B349" s="38"/>
      <c r="C349" s="2"/>
      <c r="D349" s="22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</row>
    <row r="350" spans="1:16" ht="19.5" customHeight="1" x14ac:dyDescent="0.2">
      <c r="A350" s="38"/>
      <c r="B350" s="38"/>
      <c r="C350" s="2"/>
      <c r="D350" s="22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</row>
    <row r="351" spans="1:16" ht="19.5" customHeight="1" x14ac:dyDescent="0.2">
      <c r="A351" s="38"/>
      <c r="B351" s="38"/>
      <c r="C351" s="2"/>
      <c r="D351" s="22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</row>
    <row r="352" spans="1:16" ht="19.5" customHeight="1" x14ac:dyDescent="0.2">
      <c r="A352" s="38"/>
      <c r="B352" s="38"/>
      <c r="C352" s="2"/>
      <c r="D352" s="22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</row>
    <row r="353" spans="1:16" ht="19.5" customHeight="1" x14ac:dyDescent="0.2">
      <c r="A353" s="38"/>
      <c r="B353" s="38"/>
      <c r="C353" s="2"/>
      <c r="D353" s="22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</row>
    <row r="354" spans="1:16" ht="19.5" customHeight="1" x14ac:dyDescent="0.2">
      <c r="A354" s="38"/>
      <c r="B354" s="38"/>
      <c r="C354" s="2"/>
      <c r="D354" s="22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</row>
    <row r="355" spans="1:16" ht="19.5" customHeight="1" x14ac:dyDescent="0.2">
      <c r="A355" s="38"/>
      <c r="B355" s="38"/>
      <c r="C355" s="2"/>
      <c r="D355" s="22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</row>
    <row r="356" spans="1:16" ht="19.5" customHeight="1" x14ac:dyDescent="0.2">
      <c r="A356" s="38"/>
      <c r="B356" s="38"/>
      <c r="C356" s="2"/>
      <c r="D356" s="22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</row>
    <row r="357" spans="1:16" ht="19.5" customHeight="1" x14ac:dyDescent="0.2">
      <c r="A357" s="38"/>
      <c r="B357" s="38"/>
      <c r="C357" s="2"/>
      <c r="D357" s="22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</row>
    <row r="358" spans="1:16" ht="19.5" customHeight="1" x14ac:dyDescent="0.2">
      <c r="A358" s="38"/>
      <c r="B358" s="38"/>
      <c r="C358" s="2"/>
      <c r="D358" s="22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</row>
    <row r="359" spans="1:16" ht="19.5" customHeight="1" x14ac:dyDescent="0.2">
      <c r="A359" s="38"/>
      <c r="B359" s="38"/>
      <c r="C359" s="2"/>
      <c r="D359" s="22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</row>
    <row r="360" spans="1:16" ht="19.5" customHeight="1" x14ac:dyDescent="0.2">
      <c r="A360" s="38"/>
      <c r="B360" s="38"/>
      <c r="C360" s="2"/>
      <c r="D360" s="22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</row>
    <row r="361" spans="1:16" ht="19.5" customHeight="1" x14ac:dyDescent="0.2">
      <c r="A361" s="38"/>
      <c r="B361" s="38"/>
      <c r="C361" s="2"/>
      <c r="D361" s="22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</row>
    <row r="362" spans="1:16" ht="19.5" customHeight="1" x14ac:dyDescent="0.2">
      <c r="A362" s="38"/>
      <c r="B362" s="38"/>
      <c r="C362" s="2"/>
      <c r="D362" s="22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</row>
    <row r="363" spans="1:16" ht="19.5" customHeight="1" x14ac:dyDescent="0.2">
      <c r="A363" s="38"/>
      <c r="B363" s="38"/>
      <c r="C363" s="2"/>
      <c r="D363" s="22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</row>
    <row r="364" spans="1:16" ht="19.5" customHeight="1" x14ac:dyDescent="0.2">
      <c r="A364" s="38"/>
      <c r="B364" s="38"/>
      <c r="C364" s="2"/>
      <c r="D364" s="22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</row>
    <row r="365" spans="1:16" ht="19.5" customHeight="1" x14ac:dyDescent="0.2">
      <c r="A365" s="38"/>
      <c r="B365" s="38"/>
      <c r="C365" s="2"/>
      <c r="D365" s="22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</row>
    <row r="366" spans="1:16" ht="19.5" customHeight="1" x14ac:dyDescent="0.2">
      <c r="A366" s="38"/>
      <c r="B366" s="38"/>
      <c r="C366" s="2"/>
      <c r="D366" s="22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</row>
    <row r="367" spans="1:16" ht="19.5" customHeight="1" x14ac:dyDescent="0.2">
      <c r="A367" s="38"/>
      <c r="B367" s="38"/>
      <c r="C367" s="2"/>
      <c r="D367" s="22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</row>
    <row r="368" spans="1:16" ht="19.5" customHeight="1" x14ac:dyDescent="0.2">
      <c r="A368" s="38"/>
      <c r="B368" s="38"/>
      <c r="C368" s="2"/>
      <c r="D368" s="22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</row>
    <row r="369" spans="1:16" ht="19.5" customHeight="1" x14ac:dyDescent="0.2">
      <c r="A369" s="38"/>
      <c r="B369" s="38"/>
      <c r="C369" s="2"/>
      <c r="D369" s="22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</row>
    <row r="370" spans="1:16" ht="19.5" customHeight="1" x14ac:dyDescent="0.2">
      <c r="A370" s="38"/>
      <c r="B370" s="38"/>
      <c r="C370" s="2"/>
      <c r="D370" s="22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</row>
    <row r="371" spans="1:16" ht="19.5" customHeight="1" x14ac:dyDescent="0.2">
      <c r="A371" s="38"/>
      <c r="B371" s="38"/>
      <c r="C371" s="2"/>
      <c r="D371" s="22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</row>
    <row r="372" spans="1:16" ht="19.5" customHeight="1" x14ac:dyDescent="0.2">
      <c r="A372" s="38"/>
      <c r="B372" s="38"/>
      <c r="C372" s="2"/>
      <c r="D372" s="22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</row>
    <row r="373" spans="1:16" ht="19.5" customHeight="1" x14ac:dyDescent="0.2">
      <c r="A373" s="38"/>
      <c r="B373" s="38"/>
      <c r="C373" s="2"/>
      <c r="D373" s="22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</row>
    <row r="374" spans="1:16" ht="19.5" customHeight="1" x14ac:dyDescent="0.2">
      <c r="A374" s="38"/>
      <c r="B374" s="38"/>
      <c r="C374" s="2"/>
      <c r="D374" s="22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</row>
    <row r="375" spans="1:16" ht="19.5" customHeight="1" x14ac:dyDescent="0.2">
      <c r="A375" s="38"/>
      <c r="B375" s="38"/>
      <c r="C375" s="2"/>
      <c r="D375" s="22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</row>
    <row r="376" spans="1:16" ht="19.5" customHeight="1" x14ac:dyDescent="0.2">
      <c r="A376" s="38"/>
      <c r="B376" s="38"/>
      <c r="C376" s="2"/>
      <c r="D376" s="22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</row>
    <row r="377" spans="1:16" ht="19.5" customHeight="1" x14ac:dyDescent="0.2">
      <c r="A377" s="38"/>
      <c r="B377" s="38"/>
      <c r="C377" s="2"/>
      <c r="D377" s="22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</row>
    <row r="378" spans="1:16" ht="19.5" customHeight="1" x14ac:dyDescent="0.2">
      <c r="A378" s="38"/>
      <c r="B378" s="38"/>
      <c r="C378" s="2"/>
      <c r="D378" s="22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</row>
    <row r="379" spans="1:16" ht="19.5" customHeight="1" x14ac:dyDescent="0.2">
      <c r="A379" s="38"/>
      <c r="B379" s="38"/>
      <c r="C379" s="2"/>
      <c r="D379" s="22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</row>
    <row r="380" spans="1:16" ht="19.5" customHeight="1" x14ac:dyDescent="0.2">
      <c r="A380" s="38"/>
      <c r="B380" s="38"/>
      <c r="C380" s="2"/>
      <c r="D380" s="22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</row>
    <row r="381" spans="1:16" ht="19.5" customHeight="1" x14ac:dyDescent="0.2">
      <c r="A381" s="38"/>
      <c r="B381" s="38"/>
      <c r="C381" s="2"/>
      <c r="D381" s="22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</row>
    <row r="382" spans="1:16" ht="19.5" customHeight="1" x14ac:dyDescent="0.2">
      <c r="A382" s="38"/>
      <c r="B382" s="38"/>
      <c r="C382" s="2"/>
      <c r="D382" s="22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</row>
    <row r="383" spans="1:16" ht="19.5" customHeight="1" x14ac:dyDescent="0.2">
      <c r="A383" s="38"/>
      <c r="B383" s="38"/>
      <c r="C383" s="2"/>
      <c r="D383" s="22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</row>
    <row r="384" spans="1:16" ht="19.5" customHeight="1" x14ac:dyDescent="0.2">
      <c r="A384" s="38"/>
      <c r="B384" s="38"/>
      <c r="C384" s="2"/>
      <c r="D384" s="22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</row>
    <row r="385" spans="1:16" ht="19.5" customHeight="1" x14ac:dyDescent="0.2">
      <c r="A385" s="38"/>
      <c r="B385" s="38"/>
      <c r="C385" s="2"/>
      <c r="D385" s="22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</row>
    <row r="386" spans="1:16" ht="19.5" customHeight="1" x14ac:dyDescent="0.2">
      <c r="A386" s="38"/>
      <c r="B386" s="38"/>
      <c r="C386" s="2"/>
      <c r="D386" s="22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</row>
    <row r="387" spans="1:16" ht="19.5" customHeight="1" x14ac:dyDescent="0.2">
      <c r="A387" s="38"/>
      <c r="B387" s="38"/>
      <c r="C387" s="2"/>
      <c r="D387" s="22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</row>
    <row r="388" spans="1:16" ht="19.5" customHeight="1" x14ac:dyDescent="0.2">
      <c r="A388" s="38"/>
      <c r="B388" s="38"/>
      <c r="C388" s="2"/>
      <c r="D388" s="22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</row>
    <row r="389" spans="1:16" ht="19.5" customHeight="1" x14ac:dyDescent="0.2">
      <c r="A389" s="38"/>
      <c r="B389" s="38"/>
      <c r="C389" s="2"/>
      <c r="D389" s="22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</row>
    <row r="390" spans="1:16" ht="19.5" customHeight="1" x14ac:dyDescent="0.2">
      <c r="A390" s="38"/>
      <c r="B390" s="38"/>
      <c r="C390" s="2"/>
      <c r="D390" s="22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</row>
    <row r="391" spans="1:16" ht="19.5" customHeight="1" x14ac:dyDescent="0.2">
      <c r="A391" s="38"/>
      <c r="B391" s="38"/>
      <c r="C391" s="2"/>
      <c r="D391" s="22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</row>
    <row r="392" spans="1:16" ht="19.5" customHeight="1" x14ac:dyDescent="0.2">
      <c r="A392" s="38"/>
      <c r="B392" s="38"/>
      <c r="C392" s="2"/>
      <c r="D392" s="22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</row>
    <row r="393" spans="1:16" ht="19.5" customHeight="1" x14ac:dyDescent="0.2">
      <c r="A393" s="38"/>
      <c r="B393" s="38"/>
      <c r="C393" s="2"/>
      <c r="D393" s="22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</row>
    <row r="394" spans="1:16" ht="19.5" customHeight="1" x14ac:dyDescent="0.2">
      <c r="A394" s="38"/>
      <c r="B394" s="38"/>
      <c r="C394" s="2"/>
      <c r="D394" s="22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</row>
    <row r="395" spans="1:16" ht="19.5" customHeight="1" x14ac:dyDescent="0.2">
      <c r="A395" s="38"/>
      <c r="B395" s="38"/>
      <c r="C395" s="2"/>
      <c r="D395" s="22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</row>
    <row r="396" spans="1:16" ht="19.5" customHeight="1" x14ac:dyDescent="0.2">
      <c r="A396" s="38"/>
      <c r="B396" s="38"/>
      <c r="C396" s="2"/>
      <c r="D396" s="22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</row>
    <row r="397" spans="1:16" ht="19.5" customHeight="1" x14ac:dyDescent="0.2">
      <c r="A397" s="38"/>
      <c r="B397" s="38"/>
      <c r="C397" s="2"/>
      <c r="D397" s="22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</row>
    <row r="398" spans="1:16" ht="19.5" customHeight="1" x14ac:dyDescent="0.2">
      <c r="A398" s="38"/>
      <c r="B398" s="38"/>
      <c r="C398" s="2"/>
      <c r="D398" s="22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</row>
    <row r="399" spans="1:16" ht="19.5" customHeight="1" x14ac:dyDescent="0.2">
      <c r="A399" s="38"/>
      <c r="B399" s="38"/>
      <c r="C399" s="2"/>
      <c r="D399" s="22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</row>
    <row r="400" spans="1:16" ht="19.5" customHeight="1" x14ac:dyDescent="0.2">
      <c r="A400" s="38"/>
      <c r="B400" s="38"/>
      <c r="C400" s="2"/>
      <c r="D400" s="22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</row>
    <row r="401" spans="1:16" ht="19.5" customHeight="1" x14ac:dyDescent="0.2">
      <c r="A401" s="38"/>
      <c r="B401" s="38"/>
      <c r="C401" s="2"/>
      <c r="D401" s="22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</row>
    <row r="402" spans="1:16" ht="19.5" customHeight="1" x14ac:dyDescent="0.2">
      <c r="A402" s="38"/>
      <c r="B402" s="38"/>
      <c r="C402" s="2"/>
      <c r="D402" s="22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</row>
    <row r="403" spans="1:16" ht="19.5" customHeight="1" x14ac:dyDescent="0.2">
      <c r="A403" s="38"/>
      <c r="B403" s="38"/>
      <c r="C403" s="2"/>
      <c r="D403" s="22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</row>
    <row r="404" spans="1:16" ht="19.5" customHeight="1" x14ac:dyDescent="0.2">
      <c r="A404" s="38"/>
      <c r="B404" s="38"/>
      <c r="C404" s="2"/>
      <c r="D404" s="22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</row>
    <row r="405" spans="1:16" ht="19.5" customHeight="1" x14ac:dyDescent="0.2">
      <c r="A405" s="38"/>
      <c r="B405" s="38"/>
      <c r="C405" s="2"/>
      <c r="D405" s="22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</row>
    <row r="406" spans="1:16" ht="19.5" customHeight="1" x14ac:dyDescent="0.2">
      <c r="A406" s="38"/>
      <c r="B406" s="38"/>
      <c r="C406" s="2"/>
      <c r="D406" s="22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</row>
    <row r="407" spans="1:16" ht="19.5" customHeight="1" x14ac:dyDescent="0.2">
      <c r="A407" s="38"/>
      <c r="B407" s="38"/>
      <c r="C407" s="2"/>
      <c r="D407" s="22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</row>
    <row r="408" spans="1:16" ht="19.5" customHeight="1" x14ac:dyDescent="0.2">
      <c r="A408" s="38"/>
      <c r="B408" s="38"/>
      <c r="C408" s="2"/>
      <c r="D408" s="22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</row>
    <row r="409" spans="1:16" ht="19.5" customHeight="1" x14ac:dyDescent="0.2">
      <c r="A409" s="38"/>
      <c r="B409" s="38"/>
      <c r="C409" s="2"/>
      <c r="D409" s="22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</row>
    <row r="410" spans="1:16" ht="19.5" customHeight="1" x14ac:dyDescent="0.2">
      <c r="A410" s="38"/>
      <c r="B410" s="38"/>
      <c r="C410" s="2"/>
      <c r="D410" s="22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</row>
    <row r="411" spans="1:16" ht="19.5" customHeight="1" x14ac:dyDescent="0.2">
      <c r="A411" s="38"/>
      <c r="B411" s="38"/>
      <c r="C411" s="2"/>
      <c r="D411" s="22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</row>
    <row r="412" spans="1:16" ht="19.5" customHeight="1" x14ac:dyDescent="0.2">
      <c r="A412" s="38"/>
      <c r="B412" s="38"/>
      <c r="C412" s="2"/>
      <c r="D412" s="22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</row>
    <row r="413" spans="1:16" ht="19.5" customHeight="1" x14ac:dyDescent="0.2">
      <c r="A413" s="38"/>
      <c r="B413" s="38"/>
      <c r="C413" s="2"/>
      <c r="D413" s="22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</row>
    <row r="414" spans="1:16" ht="19.5" customHeight="1" x14ac:dyDescent="0.2">
      <c r="A414" s="38"/>
      <c r="B414" s="38"/>
      <c r="C414" s="2"/>
      <c r="D414" s="22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</row>
    <row r="415" spans="1:16" ht="19.5" customHeight="1" x14ac:dyDescent="0.2">
      <c r="A415" s="38"/>
      <c r="B415" s="38"/>
      <c r="C415" s="2"/>
      <c r="D415" s="22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</row>
    <row r="416" spans="1:16" ht="19.5" customHeight="1" x14ac:dyDescent="0.2">
      <c r="A416" s="38"/>
      <c r="B416" s="38"/>
      <c r="C416" s="2"/>
      <c r="D416" s="22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</row>
    <row r="417" spans="1:16" ht="19.5" customHeight="1" x14ac:dyDescent="0.2">
      <c r="A417" s="38"/>
      <c r="B417" s="38"/>
      <c r="C417" s="2"/>
      <c r="D417" s="22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</row>
    <row r="418" spans="1:16" ht="19.5" customHeight="1" x14ac:dyDescent="0.2">
      <c r="A418" s="38"/>
      <c r="B418" s="38"/>
      <c r="C418" s="2"/>
      <c r="D418" s="22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</row>
    <row r="419" spans="1:16" ht="19.5" customHeight="1" x14ac:dyDescent="0.2">
      <c r="A419" s="38"/>
      <c r="B419" s="38"/>
      <c r="C419" s="2"/>
      <c r="D419" s="22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</row>
    <row r="420" spans="1:16" ht="19.5" customHeight="1" x14ac:dyDescent="0.2">
      <c r="A420" s="38"/>
      <c r="B420" s="38"/>
      <c r="C420" s="2"/>
      <c r="D420" s="22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</row>
    <row r="421" spans="1:16" ht="19.5" customHeight="1" x14ac:dyDescent="0.2">
      <c r="A421" s="38"/>
      <c r="B421" s="38"/>
      <c r="C421" s="2"/>
      <c r="D421" s="22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</row>
    <row r="422" spans="1:16" ht="19.5" customHeight="1" x14ac:dyDescent="0.2">
      <c r="A422" s="38"/>
      <c r="B422" s="38"/>
      <c r="C422" s="2"/>
      <c r="D422" s="22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</row>
    <row r="423" spans="1:16" ht="19.5" customHeight="1" x14ac:dyDescent="0.2">
      <c r="A423" s="38"/>
      <c r="B423" s="38"/>
      <c r="C423" s="2"/>
      <c r="D423" s="22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</row>
    <row r="424" spans="1:16" ht="19.5" customHeight="1" x14ac:dyDescent="0.2">
      <c r="A424" s="38"/>
      <c r="B424" s="38"/>
      <c r="C424" s="2"/>
      <c r="D424" s="22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</row>
    <row r="425" spans="1:16" ht="19.5" customHeight="1" x14ac:dyDescent="0.2">
      <c r="A425" s="38"/>
      <c r="B425" s="38"/>
      <c r="C425" s="2"/>
      <c r="D425" s="22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</row>
    <row r="426" spans="1:16" ht="19.5" customHeight="1" x14ac:dyDescent="0.2">
      <c r="A426" s="38"/>
      <c r="B426" s="38"/>
      <c r="C426" s="2"/>
      <c r="D426" s="22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</row>
    <row r="427" spans="1:16" ht="19.5" customHeight="1" x14ac:dyDescent="0.2">
      <c r="A427" s="38"/>
      <c r="B427" s="38"/>
      <c r="C427" s="2"/>
      <c r="D427" s="22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</row>
    <row r="428" spans="1:16" ht="19.5" customHeight="1" x14ac:dyDescent="0.2">
      <c r="A428" s="38"/>
      <c r="B428" s="38"/>
      <c r="C428" s="2"/>
      <c r="D428" s="22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</row>
    <row r="429" spans="1:16" ht="19.5" customHeight="1" x14ac:dyDescent="0.2">
      <c r="A429" s="38"/>
      <c r="B429" s="38"/>
      <c r="C429" s="2"/>
      <c r="D429" s="22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</row>
    <row r="430" spans="1:16" ht="19.5" customHeight="1" x14ac:dyDescent="0.2">
      <c r="A430" s="38"/>
      <c r="B430" s="38"/>
      <c r="C430" s="2"/>
      <c r="D430" s="22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</row>
    <row r="431" spans="1:16" ht="19.5" customHeight="1" x14ac:dyDescent="0.2">
      <c r="A431" s="38"/>
      <c r="B431" s="38"/>
      <c r="C431" s="2"/>
      <c r="D431" s="22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</row>
    <row r="432" spans="1:16" ht="19.5" customHeight="1" x14ac:dyDescent="0.2">
      <c r="A432" s="38"/>
      <c r="B432" s="38"/>
      <c r="C432" s="2"/>
      <c r="D432" s="22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</row>
    <row r="433" spans="1:16" ht="19.5" customHeight="1" x14ac:dyDescent="0.2">
      <c r="A433" s="38"/>
      <c r="B433" s="38"/>
      <c r="C433" s="2"/>
      <c r="D433" s="22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</row>
    <row r="434" spans="1:16" ht="19.5" customHeight="1" x14ac:dyDescent="0.2">
      <c r="A434" s="38"/>
      <c r="B434" s="38"/>
      <c r="C434" s="2"/>
      <c r="D434" s="22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</row>
    <row r="435" spans="1:16" ht="19.5" customHeight="1" x14ac:dyDescent="0.2">
      <c r="A435" s="38"/>
      <c r="B435" s="38"/>
      <c r="C435" s="2"/>
      <c r="D435" s="22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</row>
    <row r="436" spans="1:16" ht="19.5" customHeight="1" x14ac:dyDescent="0.2">
      <c r="A436" s="38"/>
      <c r="B436" s="38"/>
      <c r="C436" s="2"/>
      <c r="D436" s="22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</row>
    <row r="437" spans="1:16" ht="19.5" customHeight="1" x14ac:dyDescent="0.2">
      <c r="A437" s="38"/>
      <c r="B437" s="38"/>
      <c r="C437" s="2"/>
      <c r="D437" s="22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</row>
    <row r="438" spans="1:16" ht="19.5" customHeight="1" x14ac:dyDescent="0.2">
      <c r="A438" s="38"/>
      <c r="B438" s="38"/>
      <c r="C438" s="2"/>
      <c r="D438" s="22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</row>
    <row r="439" spans="1:16" ht="19.5" customHeight="1" x14ac:dyDescent="0.2">
      <c r="A439" s="38"/>
      <c r="B439" s="38"/>
      <c r="C439" s="2"/>
      <c r="D439" s="22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</row>
    <row r="440" spans="1:16" ht="19.5" customHeight="1" x14ac:dyDescent="0.2">
      <c r="A440" s="38"/>
      <c r="B440" s="38"/>
      <c r="C440" s="2"/>
      <c r="D440" s="22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</row>
    <row r="441" spans="1:16" ht="19.5" customHeight="1" x14ac:dyDescent="0.2">
      <c r="A441" s="38"/>
      <c r="B441" s="38"/>
      <c r="C441" s="2"/>
      <c r="D441" s="22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</row>
    <row r="442" spans="1:16" ht="19.5" customHeight="1" x14ac:dyDescent="0.2">
      <c r="A442" s="38"/>
      <c r="B442" s="38"/>
      <c r="C442" s="2"/>
      <c r="D442" s="22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</row>
    <row r="443" spans="1:16" ht="19.5" customHeight="1" x14ac:dyDescent="0.2">
      <c r="A443" s="38"/>
      <c r="B443" s="38"/>
      <c r="C443" s="2"/>
      <c r="D443" s="22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</row>
    <row r="444" spans="1:16" ht="19.5" customHeight="1" x14ac:dyDescent="0.2">
      <c r="A444" s="38"/>
      <c r="B444" s="38"/>
      <c r="C444" s="2"/>
      <c r="D444" s="22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</row>
    <row r="445" spans="1:16" ht="19.5" customHeight="1" x14ac:dyDescent="0.2">
      <c r="A445" s="38"/>
      <c r="B445" s="38"/>
      <c r="C445" s="2"/>
      <c r="D445" s="22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</row>
    <row r="446" spans="1:16" ht="19.5" customHeight="1" x14ac:dyDescent="0.2">
      <c r="A446" s="38"/>
      <c r="B446" s="38"/>
      <c r="C446" s="2"/>
      <c r="D446" s="22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</row>
    <row r="447" spans="1:16" ht="19.5" customHeight="1" x14ac:dyDescent="0.2">
      <c r="A447" s="38"/>
      <c r="B447" s="38"/>
      <c r="C447" s="2"/>
      <c r="D447" s="22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</row>
    <row r="448" spans="1:16" ht="19.5" customHeight="1" x14ac:dyDescent="0.2">
      <c r="A448" s="38"/>
      <c r="B448" s="38"/>
      <c r="C448" s="2"/>
      <c r="D448" s="22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</row>
    <row r="449" spans="1:16" ht="19.5" customHeight="1" x14ac:dyDescent="0.2">
      <c r="A449" s="38"/>
      <c r="B449" s="38"/>
      <c r="C449" s="2"/>
      <c r="D449" s="22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</row>
    <row r="450" spans="1:16" ht="19.5" customHeight="1" x14ac:dyDescent="0.2">
      <c r="A450" s="38"/>
      <c r="B450" s="38"/>
      <c r="C450" s="2"/>
      <c r="D450" s="22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</row>
    <row r="451" spans="1:16" ht="19.5" customHeight="1" x14ac:dyDescent="0.2">
      <c r="A451" s="38"/>
      <c r="B451" s="38"/>
      <c r="C451" s="2"/>
      <c r="D451" s="22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</row>
    <row r="452" spans="1:16" ht="19.5" customHeight="1" x14ac:dyDescent="0.2">
      <c r="A452" s="38"/>
      <c r="B452" s="38"/>
      <c r="C452" s="2"/>
      <c r="D452" s="22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</row>
    <row r="453" spans="1:16" ht="19.5" customHeight="1" x14ac:dyDescent="0.2">
      <c r="A453" s="38"/>
      <c r="B453" s="38"/>
      <c r="C453" s="2"/>
      <c r="D453" s="22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</row>
    <row r="454" spans="1:16" ht="19.5" customHeight="1" x14ac:dyDescent="0.2">
      <c r="A454" s="38"/>
      <c r="B454" s="38"/>
      <c r="C454" s="2"/>
      <c r="D454" s="22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</row>
    <row r="455" spans="1:16" ht="19.5" customHeight="1" x14ac:dyDescent="0.2">
      <c r="A455" s="38"/>
      <c r="B455" s="38"/>
      <c r="C455" s="2"/>
      <c r="D455" s="22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</row>
    <row r="456" spans="1:16" ht="19.5" customHeight="1" x14ac:dyDescent="0.2">
      <c r="A456" s="38"/>
      <c r="B456" s="38"/>
      <c r="C456" s="2"/>
      <c r="D456" s="22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</row>
    <row r="457" spans="1:16" ht="19.5" customHeight="1" x14ac:dyDescent="0.2">
      <c r="A457" s="38"/>
      <c r="B457" s="38"/>
      <c r="C457" s="2"/>
      <c r="D457" s="22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</row>
    <row r="458" spans="1:16" ht="19.5" customHeight="1" x14ac:dyDescent="0.2">
      <c r="A458" s="38"/>
      <c r="B458" s="38"/>
      <c r="C458" s="2"/>
      <c r="D458" s="22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</row>
    <row r="459" spans="1:16" ht="19.5" customHeight="1" x14ac:dyDescent="0.2">
      <c r="A459" s="38"/>
      <c r="B459" s="38"/>
      <c r="C459" s="2"/>
      <c r="D459" s="22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</row>
    <row r="460" spans="1:16" ht="19.5" customHeight="1" x14ac:dyDescent="0.2">
      <c r="A460" s="38"/>
      <c r="B460" s="38"/>
      <c r="C460" s="2"/>
      <c r="D460" s="22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</row>
    <row r="461" spans="1:16" ht="19.5" customHeight="1" x14ac:dyDescent="0.2">
      <c r="A461" s="38"/>
      <c r="B461" s="38"/>
      <c r="C461" s="2"/>
      <c r="D461" s="22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</row>
    <row r="462" spans="1:16" ht="19.5" customHeight="1" x14ac:dyDescent="0.2">
      <c r="A462" s="38"/>
      <c r="B462" s="38"/>
      <c r="C462" s="2"/>
      <c r="D462" s="22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</row>
    <row r="463" spans="1:16" ht="19.5" customHeight="1" x14ac:dyDescent="0.2">
      <c r="A463" s="38"/>
      <c r="B463" s="38"/>
      <c r="C463" s="2"/>
      <c r="D463" s="22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</row>
    <row r="464" spans="1:16" ht="19.5" customHeight="1" x14ac:dyDescent="0.2">
      <c r="A464" s="38"/>
      <c r="B464" s="38"/>
      <c r="C464" s="2"/>
      <c r="D464" s="22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</row>
    <row r="465" spans="1:16" ht="19.5" customHeight="1" x14ac:dyDescent="0.2">
      <c r="A465" s="38"/>
      <c r="B465" s="38"/>
      <c r="C465" s="2"/>
      <c r="D465" s="22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</row>
    <row r="466" spans="1:16" ht="19.5" customHeight="1" x14ac:dyDescent="0.2">
      <c r="A466" s="38"/>
      <c r="B466" s="38"/>
      <c r="C466" s="2"/>
      <c r="D466" s="22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</row>
    <row r="467" spans="1:16" ht="19.5" customHeight="1" x14ac:dyDescent="0.2">
      <c r="A467" s="38"/>
      <c r="B467" s="38"/>
      <c r="C467" s="2"/>
      <c r="D467" s="22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</row>
    <row r="468" spans="1:16" ht="19.5" customHeight="1" x14ac:dyDescent="0.2">
      <c r="A468" s="38"/>
      <c r="B468" s="38"/>
      <c r="C468" s="2"/>
      <c r="D468" s="22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</row>
    <row r="469" spans="1:16" ht="19.5" customHeight="1" x14ac:dyDescent="0.2">
      <c r="A469" s="38"/>
      <c r="B469" s="38"/>
      <c r="C469" s="2"/>
      <c r="D469" s="22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</row>
    <row r="470" spans="1:16" ht="19.5" customHeight="1" x14ac:dyDescent="0.2">
      <c r="A470" s="38"/>
      <c r="B470" s="38"/>
      <c r="C470" s="2"/>
      <c r="D470" s="22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</row>
    <row r="471" spans="1:16" ht="19.5" customHeight="1" x14ac:dyDescent="0.2">
      <c r="A471" s="38"/>
      <c r="B471" s="38"/>
      <c r="C471" s="2"/>
      <c r="D471" s="22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</row>
    <row r="472" spans="1:16" ht="19.5" customHeight="1" x14ac:dyDescent="0.2">
      <c r="A472" s="38"/>
      <c r="B472" s="38"/>
      <c r="C472" s="2"/>
      <c r="D472" s="22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</row>
    <row r="473" spans="1:16" ht="19.5" customHeight="1" x14ac:dyDescent="0.2">
      <c r="A473" s="38"/>
      <c r="B473" s="38"/>
      <c r="C473" s="2"/>
      <c r="D473" s="22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</row>
    <row r="474" spans="1:16" ht="19.5" customHeight="1" x14ac:dyDescent="0.2">
      <c r="A474" s="38"/>
      <c r="B474" s="38"/>
      <c r="C474" s="2"/>
      <c r="D474" s="22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</row>
    <row r="475" spans="1:16" ht="19.5" customHeight="1" x14ac:dyDescent="0.2">
      <c r="A475" s="38"/>
      <c r="B475" s="38"/>
      <c r="C475" s="2"/>
      <c r="D475" s="22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</row>
    <row r="476" spans="1:16" ht="19.5" customHeight="1" x14ac:dyDescent="0.2">
      <c r="A476" s="38"/>
      <c r="B476" s="38"/>
      <c r="C476" s="2"/>
      <c r="D476" s="22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</row>
    <row r="477" spans="1:16" ht="19.5" customHeight="1" x14ac:dyDescent="0.2">
      <c r="A477" s="38"/>
      <c r="B477" s="38"/>
      <c r="C477" s="2"/>
      <c r="D477" s="22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</row>
    <row r="478" spans="1:16" ht="19.5" customHeight="1" x14ac:dyDescent="0.2">
      <c r="A478" s="38"/>
      <c r="B478" s="38"/>
      <c r="C478" s="2"/>
      <c r="D478" s="22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</row>
    <row r="479" spans="1:16" ht="19.5" customHeight="1" x14ac:dyDescent="0.2">
      <c r="A479" s="38"/>
      <c r="B479" s="38"/>
      <c r="C479" s="2"/>
      <c r="D479" s="22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</row>
    <row r="480" spans="1:16" ht="19.5" customHeight="1" x14ac:dyDescent="0.2">
      <c r="A480" s="38"/>
      <c r="B480" s="38"/>
      <c r="C480" s="2"/>
      <c r="D480" s="22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</row>
    <row r="481" spans="1:16" ht="19.5" customHeight="1" x14ac:dyDescent="0.2">
      <c r="A481" s="38"/>
      <c r="B481" s="38"/>
      <c r="C481" s="2"/>
      <c r="D481" s="22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</row>
    <row r="482" spans="1:16" ht="19.5" customHeight="1" x14ac:dyDescent="0.2">
      <c r="A482" s="38"/>
      <c r="B482" s="38"/>
      <c r="C482" s="2"/>
      <c r="D482" s="22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</row>
    <row r="483" spans="1:16" ht="19.5" customHeight="1" x14ac:dyDescent="0.2">
      <c r="A483" s="38"/>
      <c r="B483" s="38"/>
      <c r="C483" s="2"/>
      <c r="D483" s="22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</row>
    <row r="484" spans="1:16" ht="19.5" customHeight="1" x14ac:dyDescent="0.2">
      <c r="A484" s="38"/>
      <c r="B484" s="38"/>
      <c r="C484" s="2"/>
      <c r="D484" s="22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</row>
    <row r="485" spans="1:16" ht="19.5" customHeight="1" x14ac:dyDescent="0.2">
      <c r="A485" s="38"/>
      <c r="B485" s="38"/>
      <c r="C485" s="2"/>
      <c r="D485" s="22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</row>
    <row r="486" spans="1:16" ht="19.5" customHeight="1" x14ac:dyDescent="0.2">
      <c r="A486" s="38"/>
      <c r="B486" s="38"/>
      <c r="C486" s="2"/>
      <c r="D486" s="22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</row>
    <row r="487" spans="1:16" ht="19.5" customHeight="1" x14ac:dyDescent="0.2">
      <c r="A487" s="38"/>
      <c r="B487" s="38"/>
      <c r="C487" s="2"/>
      <c r="D487" s="22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</row>
    <row r="488" spans="1:16" ht="19.5" customHeight="1" x14ac:dyDescent="0.2">
      <c r="A488" s="38"/>
      <c r="B488" s="38"/>
      <c r="C488" s="2"/>
      <c r="D488" s="22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</row>
    <row r="489" spans="1:16" ht="19.5" customHeight="1" x14ac:dyDescent="0.2">
      <c r="A489" s="38"/>
      <c r="B489" s="38"/>
      <c r="C489" s="2"/>
      <c r="D489" s="22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</row>
    <row r="490" spans="1:16" ht="19.5" customHeight="1" x14ac:dyDescent="0.2">
      <c r="A490" s="38"/>
      <c r="B490" s="38"/>
      <c r="C490" s="2"/>
      <c r="D490" s="22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</row>
    <row r="491" spans="1:16" ht="19.5" customHeight="1" x14ac:dyDescent="0.2">
      <c r="A491" s="38"/>
      <c r="B491" s="38"/>
      <c r="C491" s="2"/>
      <c r="D491" s="22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</row>
    <row r="492" spans="1:16" ht="19.5" customHeight="1" x14ac:dyDescent="0.2">
      <c r="A492" s="38"/>
      <c r="B492" s="38"/>
      <c r="C492" s="2"/>
      <c r="D492" s="22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</row>
    <row r="493" spans="1:16" ht="19.5" customHeight="1" x14ac:dyDescent="0.2">
      <c r="A493" s="38"/>
      <c r="B493" s="38"/>
      <c r="C493" s="2"/>
      <c r="D493" s="22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</row>
    <row r="494" spans="1:16" ht="19.5" customHeight="1" x14ac:dyDescent="0.2">
      <c r="A494" s="38"/>
      <c r="B494" s="38"/>
      <c r="C494" s="2"/>
      <c r="D494" s="22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</row>
    <row r="495" spans="1:16" ht="19.5" customHeight="1" x14ac:dyDescent="0.2">
      <c r="A495" s="38"/>
      <c r="B495" s="38"/>
      <c r="C495" s="2"/>
      <c r="D495" s="22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</row>
    <row r="496" spans="1:16" ht="19.5" customHeight="1" x14ac:dyDescent="0.2">
      <c r="A496" s="38"/>
      <c r="B496" s="38"/>
      <c r="C496" s="2"/>
      <c r="D496" s="22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</row>
    <row r="497" spans="1:16" ht="19.5" customHeight="1" x14ac:dyDescent="0.2">
      <c r="A497" s="38"/>
      <c r="B497" s="38"/>
      <c r="C497" s="2"/>
      <c r="D497" s="22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</row>
    <row r="498" spans="1:16" ht="19.5" customHeight="1" x14ac:dyDescent="0.2">
      <c r="A498" s="38"/>
      <c r="B498" s="38"/>
      <c r="C498" s="2"/>
      <c r="D498" s="22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</row>
    <row r="499" spans="1:16" ht="19.5" customHeight="1" x14ac:dyDescent="0.2">
      <c r="A499" s="38"/>
      <c r="B499" s="38"/>
      <c r="C499" s="2"/>
      <c r="D499" s="22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</row>
    <row r="500" spans="1:16" ht="19.5" customHeight="1" x14ac:dyDescent="0.2">
      <c r="A500" s="38"/>
      <c r="B500" s="38"/>
      <c r="C500" s="2"/>
      <c r="D500" s="22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</row>
    <row r="501" spans="1:16" ht="19.5" customHeight="1" x14ac:dyDescent="0.2">
      <c r="A501" s="38"/>
      <c r="B501" s="38"/>
      <c r="C501" s="2"/>
      <c r="D501" s="22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</row>
    <row r="502" spans="1:16" ht="19.5" customHeight="1" x14ac:dyDescent="0.2">
      <c r="A502" s="38"/>
      <c r="B502" s="38"/>
      <c r="C502" s="2"/>
      <c r="D502" s="22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</row>
    <row r="503" spans="1:16" ht="19.5" customHeight="1" x14ac:dyDescent="0.2">
      <c r="A503" s="38"/>
      <c r="B503" s="38"/>
      <c r="C503" s="2"/>
      <c r="D503" s="22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</row>
    <row r="504" spans="1:16" ht="19.5" customHeight="1" x14ac:dyDescent="0.2">
      <c r="A504" s="38"/>
      <c r="B504" s="38"/>
      <c r="C504" s="2"/>
      <c r="D504" s="22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</row>
    <row r="505" spans="1:16" ht="19.5" customHeight="1" x14ac:dyDescent="0.2">
      <c r="A505" s="38"/>
      <c r="B505" s="38"/>
      <c r="C505" s="2"/>
      <c r="D505" s="22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</row>
    <row r="506" spans="1:16" ht="19.5" customHeight="1" x14ac:dyDescent="0.2">
      <c r="A506" s="38"/>
      <c r="B506" s="38"/>
      <c r="C506" s="2"/>
      <c r="D506" s="22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</row>
    <row r="507" spans="1:16" ht="19.5" customHeight="1" x14ac:dyDescent="0.2">
      <c r="A507" s="38"/>
      <c r="B507" s="38"/>
      <c r="C507" s="2"/>
      <c r="D507" s="22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</row>
    <row r="508" spans="1:16" ht="19.5" customHeight="1" x14ac:dyDescent="0.2">
      <c r="A508" s="38"/>
      <c r="B508" s="38"/>
      <c r="C508" s="2"/>
      <c r="D508" s="22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</row>
    <row r="509" spans="1:16" ht="19.5" customHeight="1" x14ac:dyDescent="0.2">
      <c r="A509" s="38"/>
      <c r="B509" s="38"/>
      <c r="C509" s="2"/>
      <c r="D509" s="22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</row>
    <row r="510" spans="1:16" ht="19.5" customHeight="1" x14ac:dyDescent="0.2">
      <c r="A510" s="38"/>
      <c r="B510" s="38"/>
      <c r="C510" s="2"/>
      <c r="D510" s="22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</row>
    <row r="511" spans="1:16" ht="19.5" customHeight="1" x14ac:dyDescent="0.2">
      <c r="A511" s="38"/>
      <c r="B511" s="38"/>
      <c r="C511" s="2"/>
      <c r="D511" s="22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</row>
    <row r="512" spans="1:16" ht="19.5" customHeight="1" x14ac:dyDescent="0.2">
      <c r="A512" s="38"/>
      <c r="B512" s="38"/>
      <c r="C512" s="2"/>
      <c r="D512" s="22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</row>
    <row r="513" spans="1:16" ht="19.5" customHeight="1" x14ac:dyDescent="0.2">
      <c r="A513" s="38"/>
      <c r="B513" s="38"/>
      <c r="C513" s="2"/>
      <c r="D513" s="22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</row>
    <row r="514" spans="1:16" ht="19.5" customHeight="1" x14ac:dyDescent="0.2">
      <c r="A514" s="38"/>
      <c r="B514" s="38"/>
      <c r="C514" s="2"/>
      <c r="D514" s="22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</row>
    <row r="515" spans="1:16" ht="19.5" customHeight="1" x14ac:dyDescent="0.2">
      <c r="A515" s="38"/>
      <c r="B515" s="38"/>
      <c r="C515" s="2"/>
      <c r="D515" s="22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</row>
    <row r="516" spans="1:16" ht="19.5" customHeight="1" x14ac:dyDescent="0.2">
      <c r="A516" s="38"/>
      <c r="B516" s="38"/>
      <c r="C516" s="2"/>
      <c r="D516" s="22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</row>
    <row r="517" spans="1:16" ht="19.5" customHeight="1" x14ac:dyDescent="0.2">
      <c r="A517" s="38"/>
      <c r="B517" s="38"/>
      <c r="C517" s="2"/>
      <c r="D517" s="22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</row>
    <row r="518" spans="1:16" ht="19.5" customHeight="1" x14ac:dyDescent="0.2">
      <c r="A518" s="38"/>
      <c r="B518" s="38"/>
      <c r="C518" s="2"/>
      <c r="D518" s="22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</row>
    <row r="519" spans="1:16" ht="19.5" customHeight="1" x14ac:dyDescent="0.2">
      <c r="A519" s="38"/>
      <c r="B519" s="38"/>
      <c r="C519" s="2"/>
      <c r="D519" s="22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</row>
    <row r="520" spans="1:16" ht="19.5" customHeight="1" x14ac:dyDescent="0.2">
      <c r="A520" s="38"/>
      <c r="B520" s="38"/>
      <c r="C520" s="2"/>
      <c r="D520" s="22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</row>
    <row r="521" spans="1:16" ht="19.5" customHeight="1" x14ac:dyDescent="0.2">
      <c r="A521" s="38"/>
      <c r="B521" s="38"/>
      <c r="C521" s="2"/>
      <c r="D521" s="22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</row>
    <row r="522" spans="1:16" ht="19.5" customHeight="1" x14ac:dyDescent="0.2">
      <c r="A522" s="38"/>
      <c r="B522" s="38"/>
      <c r="C522" s="2"/>
      <c r="D522" s="22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</row>
    <row r="523" spans="1:16" ht="19.5" customHeight="1" x14ac:dyDescent="0.2">
      <c r="A523" s="38"/>
      <c r="B523" s="38"/>
      <c r="C523" s="2"/>
      <c r="D523" s="22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</row>
    <row r="524" spans="1:16" ht="19.5" customHeight="1" x14ac:dyDescent="0.2">
      <c r="A524" s="38"/>
      <c r="B524" s="38"/>
      <c r="C524" s="2"/>
      <c r="D524" s="22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</row>
    <row r="525" spans="1:16" ht="19.5" customHeight="1" x14ac:dyDescent="0.2">
      <c r="A525" s="38"/>
      <c r="B525" s="38"/>
      <c r="C525" s="2"/>
      <c r="D525" s="22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</row>
    <row r="526" spans="1:16" ht="19.5" customHeight="1" x14ac:dyDescent="0.2">
      <c r="A526" s="38"/>
      <c r="B526" s="38"/>
      <c r="C526" s="2"/>
      <c r="D526" s="22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</row>
    <row r="527" spans="1:16" ht="19.5" customHeight="1" x14ac:dyDescent="0.2">
      <c r="A527" s="38"/>
      <c r="B527" s="38"/>
      <c r="C527" s="2"/>
      <c r="D527" s="22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</row>
    <row r="528" spans="1:16" ht="19.5" customHeight="1" x14ac:dyDescent="0.2">
      <c r="A528" s="38"/>
      <c r="B528" s="38"/>
      <c r="C528" s="2"/>
      <c r="D528" s="22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</row>
    <row r="529" spans="1:16" ht="19.5" customHeight="1" x14ac:dyDescent="0.2">
      <c r="A529" s="38"/>
      <c r="B529" s="38"/>
      <c r="C529" s="2"/>
      <c r="D529" s="22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</row>
    <row r="530" spans="1:16" ht="19.5" customHeight="1" x14ac:dyDescent="0.2">
      <c r="A530" s="38"/>
      <c r="B530" s="38"/>
      <c r="C530" s="2"/>
      <c r="D530" s="22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</row>
    <row r="531" spans="1:16" ht="19.5" customHeight="1" x14ac:dyDescent="0.2">
      <c r="A531" s="38"/>
      <c r="B531" s="38"/>
      <c r="C531" s="2"/>
      <c r="D531" s="22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</row>
    <row r="532" spans="1:16" ht="19.5" customHeight="1" x14ac:dyDescent="0.2">
      <c r="A532" s="38"/>
      <c r="B532" s="38"/>
      <c r="C532" s="2"/>
      <c r="D532" s="22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</row>
    <row r="533" spans="1:16" ht="19.5" customHeight="1" x14ac:dyDescent="0.2">
      <c r="A533" s="38"/>
      <c r="B533" s="38"/>
      <c r="C533" s="2"/>
      <c r="D533" s="22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</row>
    <row r="534" spans="1:16" ht="19.5" customHeight="1" x14ac:dyDescent="0.2">
      <c r="A534" s="38"/>
      <c r="B534" s="38"/>
      <c r="C534" s="2"/>
      <c r="D534" s="22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</row>
    <row r="535" spans="1:16" ht="19.5" customHeight="1" x14ac:dyDescent="0.2">
      <c r="A535" s="38"/>
      <c r="B535" s="38"/>
      <c r="C535" s="2"/>
      <c r="D535" s="22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</row>
    <row r="536" spans="1:16" ht="19.5" customHeight="1" x14ac:dyDescent="0.2">
      <c r="A536" s="38"/>
      <c r="B536" s="38"/>
      <c r="C536" s="2"/>
      <c r="D536" s="22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</row>
    <row r="537" spans="1:16" ht="19.5" customHeight="1" x14ac:dyDescent="0.2">
      <c r="A537" s="38"/>
      <c r="B537" s="38"/>
      <c r="C537" s="2"/>
      <c r="D537" s="22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</row>
    <row r="538" spans="1:16" ht="19.5" customHeight="1" x14ac:dyDescent="0.2">
      <c r="A538" s="38"/>
      <c r="B538" s="38"/>
      <c r="C538" s="2"/>
      <c r="D538" s="22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</row>
    <row r="539" spans="1:16" ht="19.5" customHeight="1" x14ac:dyDescent="0.2">
      <c r="A539" s="38"/>
      <c r="B539" s="38"/>
      <c r="C539" s="2"/>
      <c r="D539" s="22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</row>
    <row r="540" spans="1:16" ht="19.5" customHeight="1" x14ac:dyDescent="0.2">
      <c r="A540" s="38"/>
      <c r="B540" s="38"/>
      <c r="C540" s="2"/>
      <c r="D540" s="22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</row>
    <row r="541" spans="1:16" ht="19.5" customHeight="1" x14ac:dyDescent="0.2">
      <c r="A541" s="38"/>
      <c r="B541" s="38"/>
      <c r="C541" s="2"/>
      <c r="D541" s="22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</row>
    <row r="542" spans="1:16" ht="19.5" customHeight="1" x14ac:dyDescent="0.2">
      <c r="A542" s="38"/>
      <c r="B542" s="38"/>
      <c r="C542" s="2"/>
      <c r="D542" s="22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</row>
    <row r="543" spans="1:16" ht="19.5" customHeight="1" x14ac:dyDescent="0.2">
      <c r="A543" s="38"/>
      <c r="B543" s="38"/>
      <c r="C543" s="2"/>
      <c r="D543" s="22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</row>
    <row r="544" spans="1:16" ht="19.5" customHeight="1" x14ac:dyDescent="0.2">
      <c r="A544" s="38"/>
      <c r="B544" s="38"/>
      <c r="C544" s="2"/>
      <c r="D544" s="22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</row>
    <row r="545" spans="1:16" ht="19.5" customHeight="1" x14ac:dyDescent="0.2">
      <c r="A545" s="38"/>
      <c r="B545" s="38"/>
      <c r="C545" s="2"/>
      <c r="D545" s="22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</row>
    <row r="546" spans="1:16" ht="19.5" customHeight="1" x14ac:dyDescent="0.2">
      <c r="A546" s="38"/>
      <c r="B546" s="38"/>
      <c r="C546" s="2"/>
      <c r="D546" s="22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</row>
    <row r="547" spans="1:16" ht="19.5" customHeight="1" x14ac:dyDescent="0.2">
      <c r="A547" s="38"/>
      <c r="B547" s="38"/>
      <c r="C547" s="2"/>
      <c r="D547" s="22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</row>
    <row r="548" spans="1:16" ht="19.5" customHeight="1" x14ac:dyDescent="0.2">
      <c r="A548" s="38"/>
      <c r="B548" s="38"/>
      <c r="C548" s="2"/>
      <c r="D548" s="22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</row>
    <row r="549" spans="1:16" ht="19.5" customHeight="1" x14ac:dyDescent="0.2">
      <c r="A549" s="38"/>
      <c r="B549" s="38"/>
      <c r="C549" s="2"/>
      <c r="D549" s="22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</row>
    <row r="550" spans="1:16" ht="19.5" customHeight="1" x14ac:dyDescent="0.2">
      <c r="A550" s="38"/>
      <c r="B550" s="38"/>
      <c r="C550" s="2"/>
      <c r="D550" s="22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</row>
    <row r="551" spans="1:16" ht="19.5" customHeight="1" x14ac:dyDescent="0.2">
      <c r="A551" s="38"/>
      <c r="B551" s="38"/>
      <c r="C551" s="2"/>
      <c r="D551" s="22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</row>
    <row r="552" spans="1:16" ht="19.5" customHeight="1" x14ac:dyDescent="0.2">
      <c r="A552" s="38"/>
      <c r="B552" s="38"/>
      <c r="C552" s="2"/>
      <c r="D552" s="22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</row>
    <row r="553" spans="1:16" ht="19.5" customHeight="1" x14ac:dyDescent="0.2">
      <c r="A553" s="38"/>
      <c r="B553" s="38"/>
      <c r="C553" s="2"/>
      <c r="D553" s="22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</row>
    <row r="554" spans="1:16" ht="19.5" customHeight="1" x14ac:dyDescent="0.2">
      <c r="A554" s="38"/>
      <c r="B554" s="38"/>
      <c r="C554" s="2"/>
      <c r="D554" s="22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</row>
    <row r="555" spans="1:16" ht="19.5" customHeight="1" x14ac:dyDescent="0.2">
      <c r="A555" s="38"/>
      <c r="B555" s="38"/>
      <c r="C555" s="2"/>
      <c r="D555" s="22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</row>
    <row r="556" spans="1:16" ht="19.5" customHeight="1" x14ac:dyDescent="0.2">
      <c r="A556" s="38"/>
      <c r="B556" s="38"/>
      <c r="C556" s="2"/>
      <c r="D556" s="22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</row>
    <row r="557" spans="1:16" ht="19.5" customHeight="1" x14ac:dyDescent="0.2">
      <c r="A557" s="38"/>
      <c r="B557" s="38"/>
      <c r="C557" s="2"/>
      <c r="D557" s="22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</row>
    <row r="558" spans="1:16" ht="19.5" customHeight="1" x14ac:dyDescent="0.2">
      <c r="A558" s="38"/>
      <c r="B558" s="38"/>
      <c r="C558" s="2"/>
      <c r="D558" s="22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</row>
    <row r="559" spans="1:16" ht="19.5" customHeight="1" x14ac:dyDescent="0.2">
      <c r="A559" s="38"/>
      <c r="B559" s="38"/>
      <c r="C559" s="2"/>
      <c r="D559" s="22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</row>
    <row r="560" spans="1:16" ht="19.5" customHeight="1" x14ac:dyDescent="0.2">
      <c r="A560" s="38"/>
      <c r="B560" s="38"/>
      <c r="C560" s="2"/>
      <c r="D560" s="22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</row>
    <row r="561" spans="1:16" ht="19.5" customHeight="1" x14ac:dyDescent="0.2">
      <c r="A561" s="38"/>
      <c r="B561" s="38"/>
      <c r="C561" s="2"/>
      <c r="D561" s="22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</row>
    <row r="562" spans="1:16" ht="19.5" customHeight="1" x14ac:dyDescent="0.2">
      <c r="A562" s="38"/>
      <c r="B562" s="38"/>
      <c r="C562" s="2"/>
      <c r="D562" s="22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</row>
    <row r="563" spans="1:16" ht="19.5" customHeight="1" x14ac:dyDescent="0.2">
      <c r="A563" s="38"/>
      <c r="B563" s="38"/>
      <c r="C563" s="2"/>
      <c r="D563" s="22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</row>
    <row r="564" spans="1:16" ht="19.5" customHeight="1" x14ac:dyDescent="0.2">
      <c r="A564" s="38"/>
      <c r="B564" s="38"/>
      <c r="C564" s="2"/>
      <c r="D564" s="22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</row>
    <row r="565" spans="1:16" ht="19.5" customHeight="1" x14ac:dyDescent="0.2">
      <c r="A565" s="38"/>
      <c r="B565" s="38"/>
      <c r="C565" s="2"/>
      <c r="D565" s="22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</row>
    <row r="566" spans="1:16" ht="19.5" customHeight="1" x14ac:dyDescent="0.2">
      <c r="A566" s="38"/>
      <c r="B566" s="38"/>
      <c r="C566" s="2"/>
      <c r="D566" s="22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</row>
    <row r="567" spans="1:16" ht="19.5" customHeight="1" x14ac:dyDescent="0.2">
      <c r="A567" s="38"/>
      <c r="B567" s="38"/>
      <c r="C567" s="2"/>
      <c r="D567" s="22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</row>
    <row r="568" spans="1:16" ht="19.5" customHeight="1" x14ac:dyDescent="0.2">
      <c r="A568" s="38"/>
      <c r="B568" s="38"/>
      <c r="C568" s="2"/>
      <c r="D568" s="22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</row>
    <row r="569" spans="1:16" ht="19.5" customHeight="1" x14ac:dyDescent="0.2">
      <c r="A569" s="38"/>
      <c r="B569" s="38"/>
      <c r="C569" s="2"/>
      <c r="D569" s="22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</row>
    <row r="570" spans="1:16" ht="19.5" customHeight="1" x14ac:dyDescent="0.2">
      <c r="A570" s="38"/>
      <c r="B570" s="38"/>
      <c r="C570" s="2"/>
      <c r="D570" s="22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</row>
    <row r="571" spans="1:16" ht="19.5" customHeight="1" x14ac:dyDescent="0.2">
      <c r="A571" s="38"/>
      <c r="B571" s="38"/>
      <c r="C571" s="2"/>
      <c r="D571" s="22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</row>
    <row r="572" spans="1:16" ht="19.5" customHeight="1" x14ac:dyDescent="0.2">
      <c r="A572" s="38"/>
      <c r="B572" s="38"/>
      <c r="C572" s="2"/>
      <c r="D572" s="22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</row>
    <row r="573" spans="1:16" ht="19.5" customHeight="1" x14ac:dyDescent="0.2">
      <c r="A573" s="38"/>
      <c r="B573" s="38"/>
      <c r="C573" s="2"/>
      <c r="D573" s="22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</row>
    <row r="574" spans="1:16" ht="19.5" customHeight="1" x14ac:dyDescent="0.2">
      <c r="A574" s="38"/>
      <c r="B574" s="38"/>
      <c r="C574" s="2"/>
      <c r="D574" s="22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</row>
    <row r="575" spans="1:16" ht="19.5" customHeight="1" x14ac:dyDescent="0.2">
      <c r="A575" s="38"/>
      <c r="B575" s="38"/>
      <c r="C575" s="2"/>
      <c r="D575" s="22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</row>
    <row r="576" spans="1:16" ht="19.5" customHeight="1" x14ac:dyDescent="0.2">
      <c r="A576" s="38"/>
      <c r="B576" s="38"/>
      <c r="C576" s="2"/>
      <c r="D576" s="22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</row>
    <row r="577" spans="1:16" ht="19.5" customHeight="1" x14ac:dyDescent="0.2">
      <c r="A577" s="38"/>
      <c r="B577" s="38"/>
      <c r="C577" s="2"/>
      <c r="D577" s="22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</row>
    <row r="578" spans="1:16" ht="19.5" customHeight="1" x14ac:dyDescent="0.2">
      <c r="A578" s="38"/>
      <c r="B578" s="38"/>
      <c r="C578" s="2"/>
      <c r="D578" s="22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</row>
    <row r="579" spans="1:16" ht="19.5" customHeight="1" x14ac:dyDescent="0.2">
      <c r="A579" s="38"/>
      <c r="B579" s="38"/>
      <c r="C579" s="2"/>
      <c r="D579" s="22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</row>
    <row r="580" spans="1:16" ht="19.5" customHeight="1" x14ac:dyDescent="0.2">
      <c r="A580" s="38"/>
      <c r="B580" s="38"/>
      <c r="C580" s="2"/>
      <c r="D580" s="22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</row>
    <row r="581" spans="1:16" ht="19.5" customHeight="1" x14ac:dyDescent="0.2">
      <c r="A581" s="38"/>
      <c r="B581" s="38"/>
      <c r="C581" s="2"/>
      <c r="D581" s="22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</row>
    <row r="582" spans="1:16" ht="19.5" customHeight="1" x14ac:dyDescent="0.2">
      <c r="A582" s="38"/>
      <c r="B582" s="38"/>
      <c r="C582" s="2"/>
      <c r="D582" s="22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</row>
    <row r="583" spans="1:16" ht="19.5" customHeight="1" x14ac:dyDescent="0.2">
      <c r="A583" s="38"/>
      <c r="B583" s="38"/>
      <c r="C583" s="2"/>
      <c r="D583" s="22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</row>
    <row r="584" spans="1:16" ht="19.5" customHeight="1" x14ac:dyDescent="0.2">
      <c r="A584" s="38"/>
      <c r="B584" s="38"/>
      <c r="C584" s="2"/>
      <c r="D584" s="22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</row>
    <row r="585" spans="1:16" ht="19.5" customHeight="1" x14ac:dyDescent="0.2">
      <c r="A585" s="38"/>
      <c r="B585" s="38"/>
      <c r="C585" s="2"/>
      <c r="D585" s="22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</row>
    <row r="586" spans="1:16" ht="19.5" customHeight="1" x14ac:dyDescent="0.2">
      <c r="A586" s="38"/>
      <c r="B586" s="38"/>
      <c r="C586" s="2"/>
      <c r="D586" s="22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</row>
    <row r="587" spans="1:16" ht="19.5" customHeight="1" x14ac:dyDescent="0.2">
      <c r="A587" s="38"/>
      <c r="B587" s="38"/>
      <c r="C587" s="2"/>
      <c r="D587" s="22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</row>
    <row r="588" spans="1:16" ht="19.5" customHeight="1" x14ac:dyDescent="0.2">
      <c r="A588" s="38"/>
      <c r="B588" s="38"/>
      <c r="C588" s="2"/>
      <c r="D588" s="22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</row>
    <row r="589" spans="1:16" ht="19.5" customHeight="1" x14ac:dyDescent="0.2">
      <c r="A589" s="38"/>
      <c r="B589" s="38"/>
      <c r="C589" s="2"/>
      <c r="D589" s="22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</row>
    <row r="590" spans="1:16" ht="19.5" customHeight="1" x14ac:dyDescent="0.2">
      <c r="A590" s="38"/>
      <c r="B590" s="38"/>
      <c r="C590" s="2"/>
      <c r="D590" s="22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</row>
    <row r="591" spans="1:16" ht="19.5" customHeight="1" x14ac:dyDescent="0.2">
      <c r="A591" s="38"/>
      <c r="B591" s="38"/>
      <c r="C591" s="2"/>
      <c r="D591" s="22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</row>
    <row r="592" spans="1:16" ht="19.5" customHeight="1" x14ac:dyDescent="0.2">
      <c r="A592" s="38"/>
      <c r="B592" s="38"/>
      <c r="C592" s="2"/>
      <c r="D592" s="22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</row>
    <row r="593" spans="1:16" ht="19.5" customHeight="1" x14ac:dyDescent="0.2">
      <c r="A593" s="38"/>
      <c r="B593" s="38"/>
      <c r="C593" s="2"/>
      <c r="D593" s="22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</row>
    <row r="594" spans="1:16" ht="19.5" customHeight="1" x14ac:dyDescent="0.2">
      <c r="A594" s="38"/>
      <c r="B594" s="38"/>
      <c r="C594" s="2"/>
      <c r="D594" s="22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</row>
    <row r="595" spans="1:16" ht="19.5" customHeight="1" x14ac:dyDescent="0.2">
      <c r="A595" s="38"/>
      <c r="B595" s="38"/>
      <c r="C595" s="2"/>
      <c r="D595" s="22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</row>
    <row r="596" spans="1:16" ht="19.5" customHeight="1" x14ac:dyDescent="0.2">
      <c r="A596" s="38"/>
      <c r="B596" s="38"/>
      <c r="C596" s="2"/>
      <c r="D596" s="22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</row>
    <row r="597" spans="1:16" ht="19.5" customHeight="1" x14ac:dyDescent="0.2">
      <c r="A597" s="38"/>
      <c r="B597" s="38"/>
      <c r="C597" s="2"/>
      <c r="D597" s="22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</row>
    <row r="598" spans="1:16" ht="19.5" customHeight="1" x14ac:dyDescent="0.2">
      <c r="A598" s="38"/>
      <c r="B598" s="38"/>
      <c r="C598" s="2"/>
      <c r="D598" s="22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</row>
    <row r="599" spans="1:16" ht="19.5" customHeight="1" x14ac:dyDescent="0.2">
      <c r="A599" s="38"/>
      <c r="B599" s="38"/>
      <c r="C599" s="2"/>
      <c r="D599" s="22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</row>
    <row r="600" spans="1:16" ht="19.5" customHeight="1" x14ac:dyDescent="0.2">
      <c r="A600" s="38"/>
      <c r="B600" s="38"/>
      <c r="C600" s="2"/>
      <c r="D600" s="22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</row>
    <row r="601" spans="1:16" ht="19.5" customHeight="1" x14ac:dyDescent="0.2">
      <c r="A601" s="38"/>
      <c r="B601" s="38"/>
      <c r="C601" s="2"/>
      <c r="D601" s="22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</row>
    <row r="602" spans="1:16" ht="19.5" customHeight="1" x14ac:dyDescent="0.2">
      <c r="A602" s="38"/>
      <c r="B602" s="38"/>
      <c r="C602" s="2"/>
      <c r="D602" s="22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</row>
    <row r="603" spans="1:16" ht="19.5" customHeight="1" x14ac:dyDescent="0.2">
      <c r="A603" s="38"/>
      <c r="B603" s="38"/>
      <c r="C603" s="2"/>
      <c r="D603" s="22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</row>
    <row r="604" spans="1:16" ht="19.5" customHeight="1" x14ac:dyDescent="0.2">
      <c r="A604" s="38"/>
      <c r="B604" s="38"/>
      <c r="C604" s="2"/>
      <c r="D604" s="22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</row>
    <row r="605" spans="1:16" ht="19.5" customHeight="1" x14ac:dyDescent="0.2">
      <c r="A605" s="38"/>
      <c r="B605" s="38"/>
      <c r="C605" s="2"/>
      <c r="D605" s="22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</row>
    <row r="606" spans="1:16" ht="19.5" customHeight="1" x14ac:dyDescent="0.2">
      <c r="A606" s="38"/>
      <c r="B606" s="38"/>
      <c r="C606" s="2"/>
      <c r="D606" s="22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</row>
    <row r="607" spans="1:16" ht="19.5" customHeight="1" x14ac:dyDescent="0.2">
      <c r="A607" s="38"/>
      <c r="B607" s="38"/>
      <c r="C607" s="2"/>
      <c r="D607" s="22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</row>
    <row r="608" spans="1:16" ht="19.5" customHeight="1" x14ac:dyDescent="0.2">
      <c r="A608" s="38"/>
      <c r="B608" s="38"/>
      <c r="C608" s="2"/>
      <c r="D608" s="22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</row>
    <row r="609" spans="1:16" ht="19.5" customHeight="1" x14ac:dyDescent="0.2">
      <c r="A609" s="38"/>
      <c r="B609" s="38"/>
      <c r="C609" s="2"/>
      <c r="D609" s="22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</row>
    <row r="610" spans="1:16" ht="19.5" customHeight="1" x14ac:dyDescent="0.2">
      <c r="A610" s="38"/>
      <c r="B610" s="38"/>
      <c r="C610" s="2"/>
      <c r="D610" s="22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</row>
    <row r="611" spans="1:16" ht="19.5" customHeight="1" x14ac:dyDescent="0.2">
      <c r="A611" s="38"/>
      <c r="B611" s="38"/>
      <c r="C611" s="2"/>
      <c r="D611" s="22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</row>
    <row r="612" spans="1:16" ht="19.5" customHeight="1" x14ac:dyDescent="0.2">
      <c r="A612" s="38"/>
      <c r="B612" s="38"/>
      <c r="C612" s="2"/>
      <c r="D612" s="22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</row>
    <row r="613" spans="1:16" ht="19.5" customHeight="1" x14ac:dyDescent="0.2">
      <c r="A613" s="38"/>
      <c r="B613" s="38"/>
      <c r="C613" s="2"/>
      <c r="D613" s="22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</row>
    <row r="614" spans="1:16" ht="19.5" customHeight="1" x14ac:dyDescent="0.2">
      <c r="A614" s="38"/>
      <c r="B614" s="38"/>
      <c r="C614" s="2"/>
      <c r="D614" s="22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</row>
    <row r="615" spans="1:16" ht="19.5" customHeight="1" x14ac:dyDescent="0.2">
      <c r="A615" s="38"/>
      <c r="B615" s="38"/>
      <c r="C615" s="2"/>
      <c r="D615" s="22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</row>
    <row r="616" spans="1:16" ht="19.5" customHeight="1" x14ac:dyDescent="0.2">
      <c r="A616" s="38"/>
      <c r="B616" s="38"/>
      <c r="C616" s="2"/>
      <c r="D616" s="22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</row>
    <row r="617" spans="1:16" ht="19.5" customHeight="1" x14ac:dyDescent="0.2">
      <c r="A617" s="38"/>
      <c r="B617" s="38"/>
      <c r="C617" s="2"/>
      <c r="D617" s="22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</row>
    <row r="618" spans="1:16" ht="19.5" customHeight="1" x14ac:dyDescent="0.2">
      <c r="A618" s="38"/>
      <c r="B618" s="38"/>
      <c r="C618" s="2"/>
      <c r="D618" s="22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</row>
    <row r="619" spans="1:16" ht="19.5" customHeight="1" x14ac:dyDescent="0.2">
      <c r="A619" s="38"/>
      <c r="B619" s="38"/>
      <c r="C619" s="2"/>
      <c r="D619" s="22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</row>
    <row r="620" spans="1:16" ht="19.5" customHeight="1" x14ac:dyDescent="0.2">
      <c r="A620" s="38"/>
      <c r="B620" s="38"/>
      <c r="C620" s="2"/>
      <c r="D620" s="22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</row>
    <row r="621" spans="1:16" ht="19.5" customHeight="1" x14ac:dyDescent="0.2">
      <c r="A621" s="38"/>
      <c r="B621" s="38"/>
      <c r="C621" s="2"/>
      <c r="D621" s="22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</row>
    <row r="622" spans="1:16" ht="19.5" customHeight="1" x14ac:dyDescent="0.2">
      <c r="A622" s="38"/>
      <c r="B622" s="38"/>
      <c r="C622" s="2"/>
      <c r="D622" s="22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</row>
    <row r="623" spans="1:16" ht="19.5" customHeight="1" x14ac:dyDescent="0.2">
      <c r="A623" s="38"/>
      <c r="B623" s="38"/>
      <c r="C623" s="2"/>
      <c r="D623" s="22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</row>
    <row r="624" spans="1:16" ht="19.5" customHeight="1" x14ac:dyDescent="0.2">
      <c r="A624" s="38"/>
      <c r="B624" s="38"/>
      <c r="C624" s="2"/>
      <c r="D624" s="22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</row>
    <row r="625" spans="1:16" ht="19.5" customHeight="1" x14ac:dyDescent="0.2">
      <c r="A625" s="38"/>
      <c r="B625" s="38"/>
      <c r="C625" s="2"/>
      <c r="D625" s="22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</row>
    <row r="626" spans="1:16" ht="19.5" customHeight="1" x14ac:dyDescent="0.2">
      <c r="A626" s="38"/>
      <c r="B626" s="38"/>
      <c r="C626" s="2"/>
      <c r="D626" s="22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</row>
    <row r="627" spans="1:16" ht="19.5" customHeight="1" x14ac:dyDescent="0.2">
      <c r="A627" s="38"/>
      <c r="B627" s="38"/>
      <c r="C627" s="2"/>
      <c r="D627" s="22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</row>
    <row r="628" spans="1:16" ht="19.5" customHeight="1" x14ac:dyDescent="0.2">
      <c r="A628" s="38"/>
      <c r="B628" s="38"/>
      <c r="C628" s="2"/>
      <c r="D628" s="22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</row>
    <row r="629" spans="1:16" ht="19.5" customHeight="1" x14ac:dyDescent="0.2">
      <c r="A629" s="38"/>
      <c r="B629" s="38"/>
      <c r="C629" s="2"/>
      <c r="D629" s="22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</row>
    <row r="630" spans="1:16" ht="19.5" customHeight="1" x14ac:dyDescent="0.2">
      <c r="A630" s="38"/>
      <c r="B630" s="38"/>
      <c r="C630" s="2"/>
      <c r="D630" s="22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</row>
    <row r="631" spans="1:16" ht="19.5" customHeight="1" x14ac:dyDescent="0.2">
      <c r="A631" s="38"/>
      <c r="B631" s="38"/>
      <c r="C631" s="2"/>
      <c r="D631" s="22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</row>
    <row r="632" spans="1:16" ht="19.5" customHeight="1" x14ac:dyDescent="0.2">
      <c r="A632" s="38"/>
      <c r="B632" s="38"/>
      <c r="C632" s="2"/>
      <c r="D632" s="22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</row>
    <row r="633" spans="1:16" ht="19.5" customHeight="1" x14ac:dyDescent="0.2">
      <c r="A633" s="38"/>
      <c r="B633" s="38"/>
      <c r="C633" s="2"/>
      <c r="D633" s="22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</row>
    <row r="634" spans="1:16" ht="19.5" customHeight="1" x14ac:dyDescent="0.2">
      <c r="A634" s="38"/>
      <c r="B634" s="38"/>
      <c r="C634" s="2"/>
      <c r="D634" s="22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</row>
    <row r="635" spans="1:16" ht="19.5" customHeight="1" x14ac:dyDescent="0.2">
      <c r="A635" s="38"/>
      <c r="B635" s="38"/>
      <c r="C635" s="2"/>
      <c r="D635" s="22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</row>
    <row r="636" spans="1:16" ht="19.5" customHeight="1" x14ac:dyDescent="0.2">
      <c r="A636" s="38"/>
      <c r="B636" s="38"/>
      <c r="C636" s="2"/>
      <c r="D636" s="22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</row>
    <row r="637" spans="1:16" ht="19.5" customHeight="1" x14ac:dyDescent="0.2">
      <c r="A637" s="38"/>
      <c r="B637" s="38"/>
      <c r="C637" s="2"/>
      <c r="D637" s="22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</row>
    <row r="638" spans="1:16" ht="19.5" customHeight="1" x14ac:dyDescent="0.2">
      <c r="A638" s="38"/>
      <c r="B638" s="38"/>
      <c r="C638" s="2"/>
      <c r="D638" s="22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</row>
    <row r="639" spans="1:16" ht="19.5" customHeight="1" x14ac:dyDescent="0.2">
      <c r="A639" s="38"/>
      <c r="B639" s="38"/>
      <c r="C639" s="2"/>
      <c r="D639" s="22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</row>
    <row r="640" spans="1:16" ht="19.5" customHeight="1" x14ac:dyDescent="0.2">
      <c r="A640" s="38"/>
      <c r="B640" s="38"/>
      <c r="C640" s="2"/>
      <c r="D640" s="22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</row>
    <row r="641" spans="1:16" ht="19.5" customHeight="1" x14ac:dyDescent="0.2">
      <c r="A641" s="38"/>
      <c r="B641" s="38"/>
      <c r="C641" s="2"/>
      <c r="D641" s="22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</row>
    <row r="642" spans="1:16" ht="19.5" customHeight="1" x14ac:dyDescent="0.2">
      <c r="A642" s="38"/>
      <c r="B642" s="38"/>
      <c r="C642" s="2"/>
      <c r="D642" s="22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</row>
    <row r="643" spans="1:16" ht="19.5" customHeight="1" x14ac:dyDescent="0.2">
      <c r="A643" s="38"/>
      <c r="B643" s="38"/>
      <c r="C643" s="2"/>
      <c r="D643" s="22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</row>
    <row r="644" spans="1:16" ht="19.5" customHeight="1" x14ac:dyDescent="0.2">
      <c r="A644" s="38"/>
      <c r="B644" s="38"/>
      <c r="C644" s="2"/>
      <c r="D644" s="22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</row>
    <row r="645" spans="1:16" ht="19.5" customHeight="1" x14ac:dyDescent="0.2">
      <c r="A645" s="38"/>
      <c r="B645" s="38"/>
      <c r="C645" s="2"/>
      <c r="D645" s="22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</row>
    <row r="646" spans="1:16" ht="19.5" customHeight="1" x14ac:dyDescent="0.2">
      <c r="A646" s="38"/>
      <c r="B646" s="38"/>
      <c r="C646" s="2"/>
      <c r="D646" s="22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</row>
    <row r="647" spans="1:16" ht="19.5" customHeight="1" x14ac:dyDescent="0.2">
      <c r="A647" s="38"/>
      <c r="B647" s="38"/>
      <c r="C647" s="2"/>
      <c r="D647" s="22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</row>
    <row r="648" spans="1:16" ht="19.5" customHeight="1" x14ac:dyDescent="0.2">
      <c r="A648" s="38"/>
      <c r="B648" s="38"/>
      <c r="C648" s="2"/>
      <c r="D648" s="22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</row>
    <row r="649" spans="1:16" ht="19.5" customHeight="1" x14ac:dyDescent="0.2">
      <c r="A649" s="38"/>
      <c r="B649" s="38"/>
      <c r="C649" s="2"/>
      <c r="D649" s="22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</row>
    <row r="650" spans="1:16" ht="19.5" customHeight="1" x14ac:dyDescent="0.2">
      <c r="A650" s="38"/>
      <c r="B650" s="38"/>
      <c r="C650" s="2"/>
      <c r="D650" s="22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</row>
    <row r="651" spans="1:16" ht="19.5" customHeight="1" x14ac:dyDescent="0.2">
      <c r="A651" s="38"/>
      <c r="B651" s="38"/>
      <c r="C651" s="2"/>
      <c r="D651" s="22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</row>
    <row r="652" spans="1:16" ht="19.5" customHeight="1" x14ac:dyDescent="0.2">
      <c r="A652" s="38"/>
      <c r="B652" s="38"/>
      <c r="C652" s="2"/>
      <c r="D652" s="22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</row>
    <row r="653" spans="1:16" ht="19.5" customHeight="1" x14ac:dyDescent="0.2">
      <c r="A653" s="38"/>
      <c r="B653" s="38"/>
      <c r="C653" s="2"/>
      <c r="D653" s="22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</row>
    <row r="654" spans="1:16" ht="19.5" customHeight="1" x14ac:dyDescent="0.2">
      <c r="A654" s="38"/>
      <c r="B654" s="38"/>
      <c r="C654" s="2"/>
      <c r="D654" s="22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</row>
    <row r="655" spans="1:16" ht="19.5" customHeight="1" x14ac:dyDescent="0.2">
      <c r="A655" s="38"/>
      <c r="B655" s="38"/>
      <c r="C655" s="2"/>
      <c r="D655" s="22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</row>
    <row r="656" spans="1:16" ht="19.5" customHeight="1" x14ac:dyDescent="0.2">
      <c r="A656" s="38"/>
      <c r="B656" s="38"/>
      <c r="C656" s="2"/>
      <c r="D656" s="22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</row>
    <row r="657" spans="1:16" ht="19.5" customHeight="1" x14ac:dyDescent="0.2">
      <c r="A657" s="38"/>
      <c r="B657" s="38"/>
      <c r="C657" s="2"/>
      <c r="D657" s="22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</row>
    <row r="658" spans="1:16" ht="19.5" customHeight="1" x14ac:dyDescent="0.2">
      <c r="A658" s="38"/>
      <c r="B658" s="38"/>
      <c r="C658" s="2"/>
      <c r="D658" s="22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</row>
    <row r="659" spans="1:16" ht="19.5" customHeight="1" x14ac:dyDescent="0.2">
      <c r="A659" s="38"/>
      <c r="B659" s="38"/>
      <c r="C659" s="2"/>
      <c r="D659" s="22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</row>
    <row r="660" spans="1:16" ht="19.5" customHeight="1" x14ac:dyDescent="0.2">
      <c r="A660" s="38"/>
      <c r="B660" s="38"/>
      <c r="C660" s="2"/>
      <c r="D660" s="22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</row>
    <row r="661" spans="1:16" ht="19.5" customHeight="1" x14ac:dyDescent="0.2">
      <c r="A661" s="38"/>
      <c r="B661" s="38"/>
      <c r="C661" s="2"/>
      <c r="D661" s="22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</row>
    <row r="662" spans="1:16" ht="19.5" customHeight="1" x14ac:dyDescent="0.2">
      <c r="A662" s="38"/>
      <c r="B662" s="38"/>
      <c r="C662" s="2"/>
      <c r="D662" s="22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</row>
    <row r="663" spans="1:16" ht="19.5" customHeight="1" x14ac:dyDescent="0.2">
      <c r="A663" s="38"/>
      <c r="B663" s="38"/>
      <c r="C663" s="2"/>
      <c r="D663" s="22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</row>
    <row r="664" spans="1:16" ht="19.5" customHeight="1" x14ac:dyDescent="0.2">
      <c r="A664" s="38"/>
      <c r="B664" s="38"/>
      <c r="C664" s="2"/>
      <c r="D664" s="22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</row>
    <row r="665" spans="1:16" ht="19.5" customHeight="1" x14ac:dyDescent="0.2">
      <c r="A665" s="38"/>
      <c r="B665" s="38"/>
      <c r="C665" s="2"/>
      <c r="D665" s="22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</row>
    <row r="666" spans="1:16" ht="19.5" customHeight="1" x14ac:dyDescent="0.2">
      <c r="A666" s="38"/>
      <c r="B666" s="38"/>
      <c r="C666" s="2"/>
      <c r="D666" s="22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</row>
    <row r="667" spans="1:16" ht="19.5" customHeight="1" x14ac:dyDescent="0.2">
      <c r="A667" s="38"/>
      <c r="B667" s="38"/>
      <c r="C667" s="2"/>
      <c r="D667" s="22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</row>
    <row r="668" spans="1:16" ht="19.5" customHeight="1" x14ac:dyDescent="0.2">
      <c r="A668" s="38"/>
      <c r="B668" s="38"/>
      <c r="C668" s="2"/>
      <c r="D668" s="22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</row>
    <row r="669" spans="1:16" ht="19.5" customHeight="1" x14ac:dyDescent="0.2">
      <c r="A669" s="38"/>
      <c r="B669" s="38"/>
      <c r="C669" s="2"/>
      <c r="D669" s="22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</row>
    <row r="670" spans="1:16" ht="19.5" customHeight="1" x14ac:dyDescent="0.2">
      <c r="A670" s="38"/>
      <c r="B670" s="38"/>
      <c r="C670" s="2"/>
      <c r="D670" s="22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</row>
    <row r="671" spans="1:16" ht="19.5" customHeight="1" x14ac:dyDescent="0.2">
      <c r="A671" s="38"/>
      <c r="B671" s="38"/>
      <c r="C671" s="2"/>
      <c r="D671" s="22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</row>
    <row r="672" spans="1:16" ht="19.5" customHeight="1" x14ac:dyDescent="0.2">
      <c r="A672" s="38"/>
      <c r="B672" s="38"/>
      <c r="C672" s="2"/>
      <c r="D672" s="22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</row>
    <row r="673" spans="1:16" ht="19.5" customHeight="1" x14ac:dyDescent="0.2">
      <c r="A673" s="38"/>
      <c r="B673" s="38"/>
      <c r="C673" s="2"/>
      <c r="D673" s="22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</row>
    <row r="674" spans="1:16" ht="19.5" customHeight="1" x14ac:dyDescent="0.2">
      <c r="A674" s="38"/>
      <c r="B674" s="38"/>
      <c r="C674" s="2"/>
      <c r="D674" s="22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</row>
    <row r="675" spans="1:16" ht="19.5" customHeight="1" x14ac:dyDescent="0.2">
      <c r="A675" s="38"/>
      <c r="B675" s="38"/>
      <c r="C675" s="2"/>
      <c r="D675" s="22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</row>
    <row r="676" spans="1:16" ht="19.5" customHeight="1" x14ac:dyDescent="0.2">
      <c r="A676" s="38"/>
      <c r="B676" s="38"/>
      <c r="C676" s="2"/>
      <c r="D676" s="22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</row>
    <row r="677" spans="1:16" ht="19.5" customHeight="1" x14ac:dyDescent="0.2">
      <c r="A677" s="38"/>
      <c r="B677" s="38"/>
      <c r="C677" s="2"/>
      <c r="D677" s="22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</row>
    <row r="678" spans="1:16" ht="19.5" customHeight="1" x14ac:dyDescent="0.2">
      <c r="A678" s="38"/>
      <c r="B678" s="38"/>
      <c r="C678" s="2"/>
      <c r="D678" s="22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</row>
    <row r="679" spans="1:16" ht="19.5" customHeight="1" x14ac:dyDescent="0.2">
      <c r="A679" s="38"/>
      <c r="B679" s="38"/>
      <c r="C679" s="2"/>
      <c r="D679" s="22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</row>
    <row r="680" spans="1:16" ht="19.5" customHeight="1" x14ac:dyDescent="0.2">
      <c r="A680" s="38"/>
      <c r="B680" s="38"/>
      <c r="C680" s="2"/>
      <c r="D680" s="22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</row>
    <row r="681" spans="1:16" ht="19.5" customHeight="1" x14ac:dyDescent="0.2">
      <c r="A681" s="38"/>
      <c r="B681" s="38"/>
      <c r="C681" s="2"/>
      <c r="D681" s="22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</row>
    <row r="682" spans="1:16" ht="19.5" customHeight="1" x14ac:dyDescent="0.2">
      <c r="A682" s="38"/>
      <c r="B682" s="38"/>
      <c r="C682" s="2"/>
      <c r="D682" s="22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</row>
    <row r="683" spans="1:16" ht="19.5" customHeight="1" x14ac:dyDescent="0.2">
      <c r="A683" s="38"/>
      <c r="B683" s="38"/>
      <c r="C683" s="2"/>
      <c r="D683" s="22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</row>
    <row r="684" spans="1:16" ht="19.5" customHeight="1" x14ac:dyDescent="0.2">
      <c r="A684" s="38"/>
      <c r="B684" s="38"/>
      <c r="C684" s="2"/>
      <c r="D684" s="22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</row>
    <row r="685" spans="1:16" ht="19.5" customHeight="1" x14ac:dyDescent="0.2">
      <c r="A685" s="38"/>
      <c r="B685" s="38"/>
      <c r="C685" s="2"/>
      <c r="D685" s="22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</row>
    <row r="686" spans="1:16" ht="19.5" customHeight="1" x14ac:dyDescent="0.2">
      <c r="A686" s="38"/>
      <c r="B686" s="38"/>
      <c r="C686" s="2"/>
      <c r="D686" s="22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</row>
    <row r="687" spans="1:16" ht="19.5" customHeight="1" x14ac:dyDescent="0.2">
      <c r="A687" s="38"/>
      <c r="B687" s="38"/>
      <c r="C687" s="2"/>
      <c r="D687" s="22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</row>
    <row r="688" spans="1:16" ht="19.5" customHeight="1" x14ac:dyDescent="0.2">
      <c r="A688" s="38"/>
      <c r="B688" s="38"/>
      <c r="C688" s="2"/>
      <c r="D688" s="22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</row>
    <row r="689" spans="1:16" ht="19.5" customHeight="1" x14ac:dyDescent="0.2">
      <c r="A689" s="38"/>
      <c r="B689" s="38"/>
      <c r="C689" s="2"/>
      <c r="D689" s="22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</row>
    <row r="690" spans="1:16" ht="19.5" customHeight="1" x14ac:dyDescent="0.2">
      <c r="A690" s="38"/>
      <c r="B690" s="38"/>
      <c r="C690" s="2"/>
      <c r="D690" s="22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</row>
    <row r="691" spans="1:16" ht="19.5" customHeight="1" x14ac:dyDescent="0.2">
      <c r="A691" s="38"/>
      <c r="B691" s="38"/>
      <c r="C691" s="2"/>
      <c r="D691" s="22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</row>
    <row r="692" spans="1:16" ht="19.5" customHeight="1" x14ac:dyDescent="0.2">
      <c r="A692" s="38"/>
      <c r="B692" s="38"/>
      <c r="C692" s="2"/>
      <c r="D692" s="22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</row>
    <row r="693" spans="1:16" ht="19.5" customHeight="1" x14ac:dyDescent="0.2">
      <c r="A693" s="38"/>
      <c r="B693" s="38"/>
      <c r="C693" s="2"/>
      <c r="D693" s="22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</row>
    <row r="694" spans="1:16" ht="19.5" customHeight="1" x14ac:dyDescent="0.2">
      <c r="A694" s="38"/>
      <c r="B694" s="38"/>
      <c r="C694" s="2"/>
      <c r="D694" s="22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</row>
    <row r="695" spans="1:16" ht="19.5" customHeight="1" x14ac:dyDescent="0.2">
      <c r="A695" s="38"/>
      <c r="B695" s="38"/>
      <c r="C695" s="2"/>
      <c r="D695" s="22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</row>
    <row r="696" spans="1:16" ht="19.5" customHeight="1" x14ac:dyDescent="0.2">
      <c r="A696" s="38"/>
      <c r="B696" s="38"/>
      <c r="C696" s="2"/>
      <c r="D696" s="22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</row>
    <row r="697" spans="1:16" ht="19.5" customHeight="1" x14ac:dyDescent="0.2">
      <c r="A697" s="38"/>
      <c r="B697" s="38"/>
      <c r="C697" s="2"/>
      <c r="D697" s="22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</row>
    <row r="698" spans="1:16" ht="19.5" customHeight="1" x14ac:dyDescent="0.2">
      <c r="A698" s="38"/>
      <c r="B698" s="38"/>
      <c r="C698" s="2"/>
      <c r="D698" s="22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</row>
    <row r="699" spans="1:16" ht="19.5" customHeight="1" x14ac:dyDescent="0.2">
      <c r="A699" s="38"/>
      <c r="B699" s="38"/>
      <c r="C699" s="2"/>
      <c r="D699" s="22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</row>
    <row r="700" spans="1:16" ht="19.5" customHeight="1" x14ac:dyDescent="0.2">
      <c r="A700" s="38"/>
      <c r="B700" s="38"/>
      <c r="C700" s="2"/>
      <c r="D700" s="22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</row>
    <row r="701" spans="1:16" ht="19.5" customHeight="1" x14ac:dyDescent="0.2">
      <c r="A701" s="38"/>
      <c r="B701" s="38"/>
      <c r="C701" s="2"/>
      <c r="D701" s="22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</row>
    <row r="702" spans="1:16" ht="19.5" customHeight="1" x14ac:dyDescent="0.2">
      <c r="A702" s="38"/>
      <c r="B702" s="38"/>
      <c r="C702" s="2"/>
      <c r="D702" s="22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</row>
    <row r="703" spans="1:16" ht="19.5" customHeight="1" x14ac:dyDescent="0.2">
      <c r="A703" s="38"/>
      <c r="B703" s="38"/>
      <c r="C703" s="2"/>
      <c r="D703" s="22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</row>
    <row r="704" spans="1:16" ht="19.5" customHeight="1" x14ac:dyDescent="0.2">
      <c r="A704" s="38"/>
      <c r="B704" s="38"/>
      <c r="C704" s="2"/>
      <c r="D704" s="22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</row>
    <row r="705" spans="1:16" ht="19.5" customHeight="1" x14ac:dyDescent="0.2">
      <c r="A705" s="38"/>
      <c r="B705" s="38"/>
      <c r="C705" s="2"/>
      <c r="D705" s="22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</row>
    <row r="706" spans="1:16" ht="19.5" customHeight="1" x14ac:dyDescent="0.2">
      <c r="A706" s="38"/>
      <c r="B706" s="38"/>
      <c r="C706" s="2"/>
      <c r="D706" s="22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</row>
    <row r="707" spans="1:16" ht="19.5" customHeight="1" x14ac:dyDescent="0.2">
      <c r="A707" s="38"/>
      <c r="B707" s="38"/>
      <c r="C707" s="2"/>
      <c r="D707" s="22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</row>
    <row r="708" spans="1:16" ht="19.5" customHeight="1" x14ac:dyDescent="0.2">
      <c r="A708" s="38"/>
      <c r="B708" s="38"/>
      <c r="C708" s="2"/>
      <c r="D708" s="22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</row>
    <row r="709" spans="1:16" ht="19.5" customHeight="1" x14ac:dyDescent="0.2">
      <c r="A709" s="38"/>
      <c r="B709" s="38"/>
      <c r="C709" s="2"/>
      <c r="D709" s="22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</row>
    <row r="710" spans="1:16" ht="19.5" customHeight="1" x14ac:dyDescent="0.2">
      <c r="A710" s="38"/>
      <c r="B710" s="38"/>
      <c r="C710" s="2"/>
      <c r="D710" s="22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</row>
    <row r="711" spans="1:16" ht="19.5" customHeight="1" x14ac:dyDescent="0.2">
      <c r="A711" s="38"/>
      <c r="B711" s="38"/>
      <c r="C711" s="2"/>
      <c r="D711" s="22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</row>
    <row r="712" spans="1:16" ht="19.5" customHeight="1" x14ac:dyDescent="0.2">
      <c r="A712" s="38"/>
      <c r="B712" s="38"/>
      <c r="C712" s="2"/>
      <c r="D712" s="22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</row>
    <row r="713" spans="1:16" ht="19.5" customHeight="1" x14ac:dyDescent="0.2">
      <c r="A713" s="38"/>
      <c r="B713" s="38"/>
      <c r="C713" s="2"/>
      <c r="D713" s="22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</row>
    <row r="714" spans="1:16" ht="19.5" customHeight="1" x14ac:dyDescent="0.2">
      <c r="A714" s="38"/>
      <c r="B714" s="38"/>
      <c r="C714" s="2"/>
      <c r="D714" s="22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</row>
    <row r="715" spans="1:16" ht="19.5" customHeight="1" x14ac:dyDescent="0.2">
      <c r="A715" s="38"/>
      <c r="B715" s="38"/>
      <c r="C715" s="2"/>
      <c r="D715" s="22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</row>
    <row r="716" spans="1:16" ht="19.5" customHeight="1" x14ac:dyDescent="0.2">
      <c r="A716" s="38"/>
      <c r="B716" s="38"/>
      <c r="C716" s="2"/>
      <c r="D716" s="22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</row>
    <row r="717" spans="1:16" ht="19.5" customHeight="1" x14ac:dyDescent="0.2">
      <c r="A717" s="38"/>
      <c r="B717" s="38"/>
      <c r="C717" s="2"/>
      <c r="D717" s="22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</row>
    <row r="718" spans="1:16" ht="19.5" customHeight="1" x14ac:dyDescent="0.2">
      <c r="A718" s="38"/>
      <c r="B718" s="38"/>
      <c r="C718" s="2"/>
      <c r="D718" s="22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</row>
    <row r="719" spans="1:16" ht="19.5" customHeight="1" x14ac:dyDescent="0.2">
      <c r="A719" s="38"/>
      <c r="B719" s="38"/>
      <c r="C719" s="2"/>
      <c r="D719" s="22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</row>
    <row r="720" spans="1:16" ht="19.5" customHeight="1" x14ac:dyDescent="0.2">
      <c r="A720" s="38"/>
      <c r="B720" s="38"/>
      <c r="C720" s="2"/>
      <c r="D720" s="22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</row>
    <row r="721" spans="1:16" ht="19.5" customHeight="1" x14ac:dyDescent="0.2">
      <c r="A721" s="38"/>
      <c r="B721" s="38"/>
      <c r="C721" s="2"/>
      <c r="D721" s="22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</row>
    <row r="722" spans="1:16" ht="19.5" customHeight="1" x14ac:dyDescent="0.2">
      <c r="A722" s="38"/>
      <c r="B722" s="38"/>
      <c r="C722" s="2"/>
      <c r="D722" s="22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</row>
    <row r="723" spans="1:16" ht="19.5" customHeight="1" x14ac:dyDescent="0.2">
      <c r="A723" s="38"/>
      <c r="B723" s="38"/>
      <c r="C723" s="2"/>
      <c r="D723" s="22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</row>
    <row r="724" spans="1:16" ht="19.5" customHeight="1" x14ac:dyDescent="0.2">
      <c r="A724" s="38"/>
      <c r="B724" s="38"/>
      <c r="C724" s="2"/>
      <c r="D724" s="22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</row>
    <row r="725" spans="1:16" ht="19.5" customHeight="1" x14ac:dyDescent="0.2">
      <c r="A725" s="38"/>
      <c r="B725" s="38"/>
      <c r="C725" s="2"/>
      <c r="D725" s="22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</row>
    <row r="726" spans="1:16" ht="19.5" customHeight="1" x14ac:dyDescent="0.2">
      <c r="A726" s="38"/>
      <c r="B726" s="38"/>
      <c r="C726" s="2"/>
      <c r="D726" s="22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</row>
    <row r="727" spans="1:16" ht="19.5" customHeight="1" x14ac:dyDescent="0.2">
      <c r="A727" s="38"/>
      <c r="B727" s="38"/>
      <c r="C727" s="2"/>
      <c r="D727" s="22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</row>
    <row r="728" spans="1:16" ht="19.5" customHeight="1" x14ac:dyDescent="0.2">
      <c r="A728" s="38"/>
      <c r="B728" s="38"/>
      <c r="C728" s="2"/>
      <c r="D728" s="22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</row>
    <row r="729" spans="1:16" ht="19.5" customHeight="1" x14ac:dyDescent="0.2">
      <c r="A729" s="38"/>
      <c r="B729" s="38"/>
      <c r="C729" s="2"/>
      <c r="D729" s="22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</row>
    <row r="730" spans="1:16" ht="19.5" customHeight="1" x14ac:dyDescent="0.2">
      <c r="A730" s="38"/>
      <c r="B730" s="38"/>
      <c r="C730" s="2"/>
      <c r="D730" s="22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</row>
    <row r="731" spans="1:16" ht="19.5" customHeight="1" x14ac:dyDescent="0.2">
      <c r="A731" s="38"/>
      <c r="B731" s="38"/>
      <c r="C731" s="2"/>
      <c r="D731" s="22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</row>
    <row r="732" spans="1:16" ht="19.5" customHeight="1" x14ac:dyDescent="0.2">
      <c r="A732" s="38"/>
      <c r="B732" s="38"/>
      <c r="C732" s="2"/>
      <c r="D732" s="22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</row>
    <row r="733" spans="1:16" ht="19.5" customHeight="1" x14ac:dyDescent="0.2">
      <c r="A733" s="38"/>
      <c r="B733" s="38"/>
      <c r="C733" s="2"/>
      <c r="D733" s="22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</row>
    <row r="734" spans="1:16" ht="19.5" customHeight="1" x14ac:dyDescent="0.2">
      <c r="A734" s="38"/>
      <c r="B734" s="38"/>
      <c r="C734" s="2"/>
      <c r="D734" s="22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</row>
    <row r="735" spans="1:16" ht="19.5" customHeight="1" x14ac:dyDescent="0.2">
      <c r="A735" s="38"/>
      <c r="B735" s="38"/>
      <c r="C735" s="2"/>
      <c r="D735" s="22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</row>
    <row r="736" spans="1:16" ht="19.5" customHeight="1" x14ac:dyDescent="0.2">
      <c r="A736" s="38"/>
      <c r="B736" s="38"/>
      <c r="C736" s="2"/>
      <c r="D736" s="22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</row>
    <row r="737" spans="1:16" ht="19.5" customHeight="1" x14ac:dyDescent="0.2">
      <c r="A737" s="38"/>
      <c r="B737" s="38"/>
      <c r="C737" s="2"/>
      <c r="D737" s="22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</row>
    <row r="738" spans="1:16" ht="19.5" customHeight="1" x14ac:dyDescent="0.2">
      <c r="A738" s="38"/>
      <c r="B738" s="38"/>
      <c r="C738" s="2"/>
      <c r="D738" s="22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</row>
    <row r="739" spans="1:16" ht="19.5" customHeight="1" x14ac:dyDescent="0.2">
      <c r="A739" s="38"/>
      <c r="B739" s="38"/>
      <c r="C739" s="2"/>
      <c r="D739" s="22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</row>
    <row r="740" spans="1:16" ht="19.5" customHeight="1" x14ac:dyDescent="0.2">
      <c r="A740" s="38"/>
      <c r="B740" s="38"/>
      <c r="C740" s="2"/>
      <c r="D740" s="22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</row>
    <row r="741" spans="1:16" ht="19.5" customHeight="1" x14ac:dyDescent="0.2">
      <c r="A741" s="38"/>
      <c r="B741" s="38"/>
      <c r="C741" s="2"/>
      <c r="D741" s="22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</row>
    <row r="742" spans="1:16" ht="19.5" customHeight="1" x14ac:dyDescent="0.2">
      <c r="A742" s="38"/>
      <c r="B742" s="38"/>
      <c r="C742" s="2"/>
      <c r="D742" s="22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</row>
    <row r="743" spans="1:16" ht="19.5" customHeight="1" x14ac:dyDescent="0.2">
      <c r="A743" s="38"/>
      <c r="B743" s="38"/>
      <c r="C743" s="2"/>
      <c r="D743" s="22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</row>
    <row r="744" spans="1:16" ht="19.5" customHeight="1" x14ac:dyDescent="0.2">
      <c r="A744" s="38"/>
      <c r="B744" s="38"/>
      <c r="C744" s="2"/>
      <c r="D744" s="22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</row>
    <row r="745" spans="1:16" ht="19.5" customHeight="1" x14ac:dyDescent="0.2">
      <c r="A745" s="38"/>
      <c r="B745" s="38"/>
      <c r="C745" s="2"/>
      <c r="D745" s="22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</row>
    <row r="746" spans="1:16" ht="19.5" customHeight="1" x14ac:dyDescent="0.2">
      <c r="A746" s="38"/>
      <c r="B746" s="38"/>
      <c r="C746" s="2"/>
      <c r="D746" s="22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</row>
    <row r="747" spans="1:16" ht="19.5" customHeight="1" x14ac:dyDescent="0.2">
      <c r="A747" s="38"/>
      <c r="B747" s="38"/>
      <c r="C747" s="2"/>
      <c r="D747" s="22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</row>
    <row r="748" spans="1:16" ht="19.5" customHeight="1" x14ac:dyDescent="0.2">
      <c r="A748" s="38"/>
      <c r="B748" s="38"/>
      <c r="C748" s="2"/>
      <c r="D748" s="22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</row>
    <row r="749" spans="1:16" ht="19.5" customHeight="1" x14ac:dyDescent="0.2">
      <c r="A749" s="38"/>
      <c r="B749" s="38"/>
      <c r="C749" s="2"/>
      <c r="D749" s="22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</row>
    <row r="750" spans="1:16" ht="19.5" customHeight="1" x14ac:dyDescent="0.2">
      <c r="A750" s="38"/>
      <c r="B750" s="38"/>
      <c r="C750" s="2"/>
      <c r="D750" s="22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</row>
    <row r="751" spans="1:16" ht="19.5" customHeight="1" x14ac:dyDescent="0.2">
      <c r="A751" s="38"/>
      <c r="B751" s="38"/>
      <c r="C751" s="2"/>
      <c r="D751" s="22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</row>
    <row r="752" spans="1:16" ht="19.5" customHeight="1" x14ac:dyDescent="0.2">
      <c r="A752" s="38"/>
      <c r="B752" s="38"/>
      <c r="C752" s="2"/>
      <c r="D752" s="22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</row>
    <row r="753" spans="1:16" ht="19.5" customHeight="1" x14ac:dyDescent="0.2">
      <c r="A753" s="38"/>
      <c r="B753" s="38"/>
      <c r="C753" s="2"/>
      <c r="D753" s="22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</row>
    <row r="754" spans="1:16" ht="19.5" customHeight="1" x14ac:dyDescent="0.2">
      <c r="A754" s="38"/>
      <c r="B754" s="38"/>
      <c r="C754" s="2"/>
      <c r="D754" s="22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</row>
    <row r="755" spans="1:16" ht="19.5" customHeight="1" x14ac:dyDescent="0.2">
      <c r="A755" s="38"/>
      <c r="B755" s="38"/>
      <c r="C755" s="2"/>
      <c r="D755" s="22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</row>
    <row r="756" spans="1:16" ht="19.5" customHeight="1" x14ac:dyDescent="0.2">
      <c r="A756" s="38"/>
      <c r="B756" s="38"/>
      <c r="C756" s="2"/>
      <c r="D756" s="22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</row>
    <row r="757" spans="1:16" ht="19.5" customHeight="1" x14ac:dyDescent="0.2">
      <c r="A757" s="38"/>
      <c r="B757" s="38"/>
      <c r="C757" s="2"/>
      <c r="D757" s="22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</row>
    <row r="758" spans="1:16" ht="19.5" customHeight="1" x14ac:dyDescent="0.2">
      <c r="A758" s="38"/>
      <c r="B758" s="38"/>
      <c r="C758" s="2"/>
      <c r="D758" s="22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</row>
    <row r="759" spans="1:16" ht="19.5" customHeight="1" x14ac:dyDescent="0.2">
      <c r="A759" s="38"/>
      <c r="B759" s="38"/>
      <c r="C759" s="2"/>
      <c r="D759" s="22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</row>
    <row r="760" spans="1:16" ht="19.5" customHeight="1" x14ac:dyDescent="0.2">
      <c r="A760" s="38"/>
      <c r="B760" s="38"/>
      <c r="C760" s="2"/>
      <c r="D760" s="22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</row>
    <row r="761" spans="1:16" ht="19.5" customHeight="1" x14ac:dyDescent="0.2">
      <c r="A761" s="38"/>
      <c r="B761" s="38"/>
      <c r="C761" s="2"/>
      <c r="D761" s="22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</row>
    <row r="762" spans="1:16" ht="19.5" customHeight="1" x14ac:dyDescent="0.2">
      <c r="A762" s="38"/>
      <c r="B762" s="38"/>
      <c r="C762" s="2"/>
      <c r="D762" s="22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</row>
    <row r="763" spans="1:16" ht="19.5" customHeight="1" x14ac:dyDescent="0.2">
      <c r="A763" s="38"/>
      <c r="B763" s="38"/>
      <c r="C763" s="2"/>
      <c r="D763" s="22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</row>
    <row r="764" spans="1:16" ht="19.5" customHeight="1" x14ac:dyDescent="0.2">
      <c r="A764" s="38"/>
      <c r="B764" s="38"/>
      <c r="C764" s="2"/>
      <c r="D764" s="22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</row>
    <row r="765" spans="1:16" ht="19.5" customHeight="1" x14ac:dyDescent="0.2">
      <c r="A765" s="38"/>
      <c r="B765" s="38"/>
      <c r="C765" s="2"/>
      <c r="D765" s="22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</row>
    <row r="766" spans="1:16" ht="19.5" customHeight="1" x14ac:dyDescent="0.2">
      <c r="A766" s="38"/>
      <c r="B766" s="38"/>
      <c r="C766" s="2"/>
      <c r="D766" s="22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</row>
    <row r="767" spans="1:16" ht="19.5" customHeight="1" x14ac:dyDescent="0.2">
      <c r="A767" s="38"/>
      <c r="B767" s="38"/>
      <c r="C767" s="2"/>
      <c r="D767" s="22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</row>
    <row r="768" spans="1:16" ht="19.5" customHeight="1" x14ac:dyDescent="0.2">
      <c r="A768" s="38"/>
      <c r="B768" s="38"/>
      <c r="C768" s="2"/>
      <c r="D768" s="22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</row>
    <row r="769" spans="1:16" ht="19.5" customHeight="1" x14ac:dyDescent="0.2">
      <c r="A769" s="38"/>
      <c r="B769" s="38"/>
      <c r="C769" s="2"/>
      <c r="D769" s="22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</row>
    <row r="770" spans="1:16" ht="19.5" customHeight="1" x14ac:dyDescent="0.2">
      <c r="A770" s="38"/>
      <c r="B770" s="38"/>
      <c r="C770" s="2"/>
      <c r="D770" s="22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</row>
    <row r="771" spans="1:16" ht="19.5" customHeight="1" x14ac:dyDescent="0.2">
      <c r="A771" s="38"/>
      <c r="B771" s="38"/>
      <c r="C771" s="2"/>
      <c r="D771" s="22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</row>
    <row r="772" spans="1:16" ht="19.5" customHeight="1" x14ac:dyDescent="0.2">
      <c r="A772" s="38"/>
      <c r="B772" s="38"/>
      <c r="C772" s="2"/>
      <c r="D772" s="22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</row>
    <row r="773" spans="1:16" ht="19.5" customHeight="1" x14ac:dyDescent="0.2">
      <c r="A773" s="38"/>
      <c r="B773" s="38"/>
      <c r="C773" s="2"/>
      <c r="D773" s="22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</row>
    <row r="774" spans="1:16" ht="19.5" customHeight="1" x14ac:dyDescent="0.2">
      <c r="A774" s="38"/>
      <c r="B774" s="38"/>
      <c r="C774" s="2"/>
      <c r="D774" s="22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</row>
    <row r="775" spans="1:16" ht="19.5" customHeight="1" x14ac:dyDescent="0.2">
      <c r="A775" s="38"/>
      <c r="B775" s="38"/>
      <c r="C775" s="2"/>
      <c r="D775" s="22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</row>
    <row r="776" spans="1:16" ht="19.5" customHeight="1" x14ac:dyDescent="0.2">
      <c r="A776" s="38"/>
      <c r="B776" s="38"/>
      <c r="C776" s="2"/>
      <c r="D776" s="22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</row>
    <row r="777" spans="1:16" ht="19.5" customHeight="1" x14ac:dyDescent="0.2">
      <c r="A777" s="38"/>
      <c r="B777" s="38"/>
      <c r="C777" s="2"/>
      <c r="D777" s="22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</row>
    <row r="778" spans="1:16" ht="19.5" customHeight="1" x14ac:dyDescent="0.2">
      <c r="A778" s="38"/>
      <c r="B778" s="38"/>
      <c r="C778" s="2"/>
      <c r="D778" s="22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</row>
    <row r="779" spans="1:16" ht="19.5" customHeight="1" x14ac:dyDescent="0.2">
      <c r="A779" s="38"/>
      <c r="B779" s="38"/>
      <c r="C779" s="2"/>
      <c r="D779" s="22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</row>
    <row r="780" spans="1:16" ht="19.5" customHeight="1" x14ac:dyDescent="0.2">
      <c r="A780" s="38"/>
      <c r="B780" s="38"/>
      <c r="C780" s="2"/>
      <c r="D780" s="22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</row>
    <row r="781" spans="1:16" ht="19.5" customHeight="1" x14ac:dyDescent="0.2">
      <c r="A781" s="38"/>
      <c r="B781" s="38"/>
      <c r="C781" s="2"/>
      <c r="D781" s="22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</row>
    <row r="782" spans="1:16" ht="19.5" customHeight="1" x14ac:dyDescent="0.2">
      <c r="A782" s="38"/>
      <c r="B782" s="38"/>
      <c r="C782" s="2"/>
      <c r="D782" s="22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</row>
    <row r="783" spans="1:16" ht="19.5" customHeight="1" x14ac:dyDescent="0.2">
      <c r="A783" s="38"/>
      <c r="B783" s="38"/>
      <c r="C783" s="2"/>
      <c r="D783" s="22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</row>
    <row r="784" spans="1:16" ht="19.5" customHeight="1" x14ac:dyDescent="0.2">
      <c r="A784" s="38"/>
      <c r="B784" s="38"/>
      <c r="C784" s="2"/>
      <c r="D784" s="22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</row>
    <row r="785" spans="1:16" ht="19.5" customHeight="1" x14ac:dyDescent="0.2">
      <c r="A785" s="38"/>
      <c r="B785" s="38"/>
      <c r="C785" s="2"/>
      <c r="D785" s="22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</row>
    <row r="786" spans="1:16" ht="19.5" customHeight="1" x14ac:dyDescent="0.2">
      <c r="A786" s="38"/>
      <c r="B786" s="38"/>
      <c r="C786" s="2"/>
      <c r="D786" s="22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</row>
    <row r="787" spans="1:16" ht="19.5" customHeight="1" x14ac:dyDescent="0.2">
      <c r="A787" s="38"/>
      <c r="B787" s="38"/>
      <c r="C787" s="2"/>
      <c r="D787" s="22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</row>
    <row r="788" spans="1:16" ht="19.5" customHeight="1" x14ac:dyDescent="0.2">
      <c r="A788" s="38"/>
      <c r="B788" s="38"/>
      <c r="C788" s="2"/>
      <c r="D788" s="22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</row>
    <row r="789" spans="1:16" ht="19.5" customHeight="1" x14ac:dyDescent="0.2">
      <c r="A789" s="38"/>
      <c r="B789" s="38"/>
      <c r="C789" s="2"/>
      <c r="D789" s="22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</row>
    <row r="790" spans="1:16" ht="19.5" customHeight="1" x14ac:dyDescent="0.2">
      <c r="A790" s="38"/>
      <c r="B790" s="38"/>
      <c r="C790" s="2"/>
      <c r="D790" s="22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</row>
    <row r="791" spans="1:16" ht="19.5" customHeight="1" x14ac:dyDescent="0.2">
      <c r="A791" s="38"/>
      <c r="B791" s="38"/>
      <c r="C791" s="2"/>
      <c r="D791" s="22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</row>
    <row r="792" spans="1:16" ht="19.5" customHeight="1" x14ac:dyDescent="0.2">
      <c r="A792" s="38"/>
      <c r="B792" s="38"/>
      <c r="C792" s="2"/>
      <c r="D792" s="22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</row>
    <row r="793" spans="1:16" ht="19.5" customHeight="1" x14ac:dyDescent="0.2">
      <c r="A793" s="38"/>
      <c r="B793" s="38"/>
      <c r="C793" s="2"/>
      <c r="D793" s="22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</row>
    <row r="794" spans="1:16" ht="19.5" customHeight="1" x14ac:dyDescent="0.2">
      <c r="A794" s="38"/>
      <c r="B794" s="38"/>
      <c r="C794" s="2"/>
      <c r="D794" s="22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</row>
    <row r="795" spans="1:16" ht="19.5" customHeight="1" x14ac:dyDescent="0.2">
      <c r="A795" s="38"/>
      <c r="B795" s="38"/>
      <c r="C795" s="2"/>
      <c r="D795" s="22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</row>
    <row r="796" spans="1:16" ht="19.5" customHeight="1" x14ac:dyDescent="0.2">
      <c r="A796" s="38"/>
      <c r="B796" s="38"/>
      <c r="C796" s="2"/>
      <c r="D796" s="22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</row>
    <row r="797" spans="1:16" ht="19.5" customHeight="1" x14ac:dyDescent="0.2">
      <c r="A797" s="38"/>
      <c r="B797" s="38"/>
      <c r="C797" s="2"/>
      <c r="D797" s="22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</row>
    <row r="798" spans="1:16" ht="19.5" customHeight="1" x14ac:dyDescent="0.2">
      <c r="A798" s="38"/>
      <c r="B798" s="38"/>
      <c r="C798" s="2"/>
      <c r="D798" s="22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</row>
    <row r="799" spans="1:16" ht="19.5" customHeight="1" x14ac:dyDescent="0.2">
      <c r="A799" s="38"/>
      <c r="B799" s="38"/>
      <c r="C799" s="2"/>
      <c r="D799" s="22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</row>
    <row r="800" spans="1:16" ht="19.5" customHeight="1" x14ac:dyDescent="0.2">
      <c r="A800" s="38"/>
      <c r="B800" s="38"/>
      <c r="C800" s="2"/>
      <c r="D800" s="22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</row>
    <row r="801" spans="1:16" ht="19.5" customHeight="1" x14ac:dyDescent="0.2">
      <c r="A801" s="38"/>
      <c r="B801" s="38"/>
      <c r="C801" s="2"/>
      <c r="D801" s="22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</row>
    <row r="802" spans="1:16" ht="19.5" customHeight="1" x14ac:dyDescent="0.2">
      <c r="A802" s="38"/>
      <c r="B802" s="38"/>
      <c r="C802" s="2"/>
      <c r="D802" s="22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</row>
    <row r="803" spans="1:16" ht="19.5" customHeight="1" x14ac:dyDescent="0.2">
      <c r="A803" s="38"/>
      <c r="B803" s="38"/>
      <c r="C803" s="2"/>
      <c r="D803" s="22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</row>
    <row r="804" spans="1:16" ht="19.5" customHeight="1" x14ac:dyDescent="0.2">
      <c r="A804" s="38"/>
      <c r="B804" s="38"/>
      <c r="C804" s="2"/>
      <c r="D804" s="22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</row>
    <row r="805" spans="1:16" ht="19.5" customHeight="1" x14ac:dyDescent="0.2">
      <c r="A805" s="38"/>
      <c r="B805" s="38"/>
      <c r="C805" s="2"/>
      <c r="D805" s="22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</row>
    <row r="806" spans="1:16" ht="19.5" customHeight="1" x14ac:dyDescent="0.2">
      <c r="A806" s="38"/>
      <c r="B806" s="38"/>
      <c r="C806" s="2"/>
      <c r="D806" s="22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</row>
    <row r="807" spans="1:16" ht="19.5" customHeight="1" x14ac:dyDescent="0.2">
      <c r="A807" s="38"/>
      <c r="B807" s="38"/>
      <c r="C807" s="2"/>
      <c r="D807" s="22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</row>
    <row r="808" spans="1:16" ht="19.5" customHeight="1" x14ac:dyDescent="0.2">
      <c r="A808" s="38"/>
      <c r="B808" s="38"/>
      <c r="C808" s="2"/>
      <c r="D808" s="22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</row>
    <row r="809" spans="1:16" ht="19.5" customHeight="1" x14ac:dyDescent="0.2">
      <c r="A809" s="38"/>
      <c r="B809" s="38"/>
      <c r="C809" s="2"/>
      <c r="D809" s="22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</row>
    <row r="810" spans="1:16" ht="19.5" customHeight="1" x14ac:dyDescent="0.2">
      <c r="A810" s="38"/>
      <c r="B810" s="38"/>
      <c r="C810" s="2"/>
      <c r="D810" s="22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</row>
    <row r="811" spans="1:16" ht="19.5" customHeight="1" x14ac:dyDescent="0.2">
      <c r="A811" s="38"/>
      <c r="B811" s="38"/>
      <c r="C811" s="2"/>
      <c r="D811" s="22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</row>
    <row r="812" spans="1:16" ht="19.5" customHeight="1" x14ac:dyDescent="0.2">
      <c r="A812" s="38"/>
      <c r="B812" s="38"/>
      <c r="C812" s="2"/>
      <c r="D812" s="22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</row>
    <row r="813" spans="1:16" ht="19.5" customHeight="1" x14ac:dyDescent="0.2">
      <c r="A813" s="38"/>
      <c r="B813" s="38"/>
      <c r="C813" s="2"/>
      <c r="D813" s="22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</row>
    <row r="814" spans="1:16" ht="19.5" customHeight="1" x14ac:dyDescent="0.2">
      <c r="A814" s="38"/>
      <c r="B814" s="38"/>
      <c r="C814" s="2"/>
      <c r="D814" s="22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</row>
    <row r="815" spans="1:16" ht="19.5" customHeight="1" x14ac:dyDescent="0.2">
      <c r="A815" s="38"/>
      <c r="B815" s="38"/>
      <c r="C815" s="2"/>
      <c r="D815" s="22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</row>
    <row r="816" spans="1:16" ht="19.5" customHeight="1" x14ac:dyDescent="0.2">
      <c r="A816" s="38"/>
      <c r="B816" s="38"/>
      <c r="C816" s="2"/>
      <c r="D816" s="22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</row>
    <row r="817" spans="1:16" ht="19.5" customHeight="1" x14ac:dyDescent="0.2">
      <c r="A817" s="38"/>
      <c r="B817" s="38"/>
      <c r="C817" s="2"/>
      <c r="D817" s="22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</row>
    <row r="818" spans="1:16" ht="19.5" customHeight="1" x14ac:dyDescent="0.2">
      <c r="A818" s="38"/>
      <c r="B818" s="38"/>
      <c r="C818" s="2"/>
      <c r="D818" s="22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</row>
    <row r="819" spans="1:16" ht="19.5" customHeight="1" x14ac:dyDescent="0.2">
      <c r="A819" s="38"/>
      <c r="B819" s="38"/>
      <c r="C819" s="2"/>
      <c r="D819" s="22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</row>
    <row r="820" spans="1:16" ht="19.5" customHeight="1" x14ac:dyDescent="0.2">
      <c r="A820" s="38"/>
      <c r="B820" s="38"/>
      <c r="C820" s="2"/>
      <c r="D820" s="22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</row>
    <row r="821" spans="1:16" ht="19.5" customHeight="1" x14ac:dyDescent="0.2">
      <c r="A821" s="38"/>
      <c r="B821" s="38"/>
      <c r="C821" s="2"/>
      <c r="D821" s="22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</row>
    <row r="822" spans="1:16" ht="19.5" customHeight="1" x14ac:dyDescent="0.2">
      <c r="A822" s="38"/>
      <c r="B822" s="38"/>
      <c r="C822" s="2"/>
      <c r="D822" s="22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</row>
    <row r="823" spans="1:16" ht="19.5" customHeight="1" x14ac:dyDescent="0.2">
      <c r="A823" s="38"/>
      <c r="B823" s="38"/>
      <c r="C823" s="2"/>
      <c r="D823" s="22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</row>
    <row r="824" spans="1:16" ht="19.5" customHeight="1" x14ac:dyDescent="0.2">
      <c r="A824" s="38"/>
      <c r="B824" s="38"/>
      <c r="C824" s="2"/>
      <c r="D824" s="22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</row>
    <row r="825" spans="1:16" ht="19.5" customHeight="1" x14ac:dyDescent="0.2">
      <c r="A825" s="38"/>
      <c r="B825" s="38"/>
      <c r="C825" s="2"/>
      <c r="D825" s="22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</row>
    <row r="826" spans="1:16" ht="19.5" customHeight="1" x14ac:dyDescent="0.2">
      <c r="A826" s="38"/>
      <c r="B826" s="38"/>
      <c r="C826" s="2"/>
      <c r="D826" s="22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</row>
    <row r="827" spans="1:16" ht="19.5" customHeight="1" x14ac:dyDescent="0.2">
      <c r="A827" s="38"/>
      <c r="B827" s="38"/>
      <c r="C827" s="2"/>
      <c r="D827" s="22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</row>
    <row r="828" spans="1:16" ht="19.5" customHeight="1" x14ac:dyDescent="0.2">
      <c r="A828" s="38"/>
      <c r="B828" s="38"/>
      <c r="C828" s="2"/>
      <c r="D828" s="22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</row>
    <row r="829" spans="1:16" ht="19.5" customHeight="1" x14ac:dyDescent="0.2">
      <c r="A829" s="38"/>
      <c r="B829" s="38"/>
      <c r="C829" s="2"/>
      <c r="D829" s="22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</row>
    <row r="830" spans="1:16" ht="19.5" customHeight="1" x14ac:dyDescent="0.2">
      <c r="A830" s="38"/>
      <c r="B830" s="38"/>
      <c r="C830" s="2"/>
      <c r="D830" s="22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</row>
    <row r="831" spans="1:16" ht="19.5" customHeight="1" x14ac:dyDescent="0.2">
      <c r="A831" s="38"/>
      <c r="B831" s="38"/>
      <c r="C831" s="2"/>
      <c r="D831" s="22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</row>
    <row r="832" spans="1:16" ht="19.5" customHeight="1" x14ac:dyDescent="0.2">
      <c r="A832" s="38"/>
      <c r="B832" s="38"/>
      <c r="C832" s="2"/>
      <c r="D832" s="22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</row>
    <row r="833" spans="1:16" ht="19.5" customHeight="1" x14ac:dyDescent="0.2">
      <c r="A833" s="38"/>
      <c r="B833" s="38"/>
      <c r="C833" s="2"/>
      <c r="D833" s="22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</row>
    <row r="834" spans="1:16" ht="19.5" customHeight="1" x14ac:dyDescent="0.2">
      <c r="A834" s="38"/>
      <c r="B834" s="38"/>
      <c r="C834" s="2"/>
      <c r="D834" s="22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</row>
    <row r="835" spans="1:16" ht="19.5" customHeight="1" x14ac:dyDescent="0.2">
      <c r="A835" s="38"/>
      <c r="B835" s="38"/>
      <c r="C835" s="2"/>
      <c r="D835" s="22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</row>
    <row r="836" spans="1:16" ht="19.5" customHeight="1" x14ac:dyDescent="0.2">
      <c r="A836" s="38"/>
      <c r="B836" s="38"/>
      <c r="C836" s="2"/>
      <c r="D836" s="22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</row>
    <row r="837" spans="1:16" ht="19.5" customHeight="1" x14ac:dyDescent="0.2">
      <c r="A837" s="38"/>
      <c r="B837" s="38"/>
      <c r="C837" s="2"/>
      <c r="D837" s="22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</row>
    <row r="838" spans="1:16" ht="19.5" customHeight="1" x14ac:dyDescent="0.2">
      <c r="A838" s="38"/>
      <c r="B838" s="38"/>
      <c r="C838" s="2"/>
      <c r="D838" s="22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</row>
    <row r="839" spans="1:16" ht="19.5" customHeight="1" x14ac:dyDescent="0.2">
      <c r="A839" s="38"/>
      <c r="B839" s="38"/>
      <c r="C839" s="2"/>
      <c r="D839" s="22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</row>
    <row r="840" spans="1:16" ht="19.5" customHeight="1" x14ac:dyDescent="0.2">
      <c r="A840" s="38"/>
      <c r="B840" s="38"/>
      <c r="C840" s="2"/>
      <c r="D840" s="22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</row>
    <row r="841" spans="1:16" ht="19.5" customHeight="1" x14ac:dyDescent="0.2">
      <c r="A841" s="38"/>
      <c r="B841" s="38"/>
      <c r="C841" s="2"/>
      <c r="D841" s="22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</row>
    <row r="842" spans="1:16" ht="19.5" customHeight="1" x14ac:dyDescent="0.2">
      <c r="A842" s="38"/>
      <c r="B842" s="38"/>
      <c r="C842" s="2"/>
      <c r="D842" s="22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</row>
    <row r="843" spans="1:16" ht="19.5" customHeight="1" x14ac:dyDescent="0.2">
      <c r="A843" s="38"/>
      <c r="B843" s="38"/>
      <c r="C843" s="2"/>
      <c r="D843" s="22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</row>
    <row r="844" spans="1:16" ht="19.5" customHeight="1" x14ac:dyDescent="0.2">
      <c r="A844" s="38"/>
      <c r="B844" s="38"/>
      <c r="C844" s="2"/>
      <c r="D844" s="22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</row>
    <row r="845" spans="1:16" ht="19.5" customHeight="1" x14ac:dyDescent="0.2">
      <c r="A845" s="38"/>
      <c r="B845" s="38"/>
      <c r="C845" s="2"/>
      <c r="D845" s="22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</row>
    <row r="846" spans="1:16" ht="19.5" customHeight="1" x14ac:dyDescent="0.2">
      <c r="A846" s="38"/>
      <c r="B846" s="38"/>
      <c r="C846" s="2"/>
      <c r="D846" s="22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</row>
    <row r="847" spans="1:16" ht="19.5" customHeight="1" x14ac:dyDescent="0.2">
      <c r="A847" s="38"/>
      <c r="B847" s="38"/>
      <c r="C847" s="2"/>
      <c r="D847" s="22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</row>
    <row r="848" spans="1:16" ht="19.5" customHeight="1" x14ac:dyDescent="0.2">
      <c r="A848" s="38"/>
      <c r="B848" s="38"/>
      <c r="C848" s="2"/>
      <c r="D848" s="22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</row>
    <row r="849" spans="1:16" ht="19.5" customHeight="1" x14ac:dyDescent="0.2">
      <c r="A849" s="38"/>
      <c r="B849" s="38"/>
      <c r="C849" s="2"/>
      <c r="D849" s="22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</row>
    <row r="850" spans="1:16" ht="19.5" customHeight="1" x14ac:dyDescent="0.2">
      <c r="A850" s="38"/>
      <c r="B850" s="38"/>
      <c r="C850" s="2"/>
      <c r="D850" s="22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</row>
    <row r="851" spans="1:16" ht="19.5" customHeight="1" x14ac:dyDescent="0.2">
      <c r="A851" s="38"/>
      <c r="B851" s="38"/>
      <c r="C851" s="2"/>
      <c r="D851" s="22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</row>
    <row r="852" spans="1:16" ht="19.5" customHeight="1" x14ac:dyDescent="0.2">
      <c r="A852" s="38"/>
      <c r="B852" s="38"/>
      <c r="C852" s="2"/>
      <c r="D852" s="22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</row>
    <row r="853" spans="1:16" ht="19.5" customHeight="1" x14ac:dyDescent="0.2">
      <c r="A853" s="38"/>
      <c r="B853" s="38"/>
      <c r="C853" s="2"/>
      <c r="D853" s="22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</row>
    <row r="854" spans="1:16" ht="19.5" customHeight="1" x14ac:dyDescent="0.2">
      <c r="A854" s="38"/>
      <c r="B854" s="38"/>
      <c r="C854" s="2"/>
      <c r="D854" s="22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</row>
    <row r="855" spans="1:16" ht="19.5" customHeight="1" x14ac:dyDescent="0.2">
      <c r="A855" s="38"/>
      <c r="B855" s="38"/>
      <c r="C855" s="2"/>
      <c r="D855" s="22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</row>
    <row r="856" spans="1:16" ht="19.5" customHeight="1" x14ac:dyDescent="0.2">
      <c r="A856" s="38"/>
      <c r="B856" s="38"/>
      <c r="C856" s="2"/>
      <c r="D856" s="22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</row>
    <row r="857" spans="1:16" ht="19.5" customHeight="1" x14ac:dyDescent="0.2">
      <c r="A857" s="38"/>
      <c r="B857" s="38"/>
      <c r="C857" s="2"/>
      <c r="D857" s="22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</row>
    <row r="858" spans="1:16" ht="19.5" customHeight="1" x14ac:dyDescent="0.2">
      <c r="A858" s="38"/>
      <c r="B858" s="38"/>
      <c r="C858" s="2"/>
      <c r="D858" s="22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</row>
    <row r="859" spans="1:16" ht="19.5" customHeight="1" x14ac:dyDescent="0.2">
      <c r="A859" s="38"/>
      <c r="B859" s="38"/>
      <c r="C859" s="2"/>
      <c r="D859" s="22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</row>
    <row r="860" spans="1:16" ht="19.5" customHeight="1" x14ac:dyDescent="0.2">
      <c r="A860" s="38"/>
      <c r="B860" s="38"/>
      <c r="C860" s="2"/>
      <c r="D860" s="22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</row>
    <row r="861" spans="1:16" ht="19.5" customHeight="1" x14ac:dyDescent="0.2">
      <c r="A861" s="38"/>
      <c r="B861" s="38"/>
      <c r="C861" s="2"/>
      <c r="D861" s="22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</row>
    <row r="862" spans="1:16" ht="19.5" customHeight="1" x14ac:dyDescent="0.2">
      <c r="A862" s="38"/>
      <c r="B862" s="38"/>
      <c r="C862" s="2"/>
      <c r="D862" s="22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</row>
    <row r="863" spans="1:16" ht="19.5" customHeight="1" x14ac:dyDescent="0.2">
      <c r="A863" s="38"/>
      <c r="B863" s="38"/>
      <c r="C863" s="2"/>
      <c r="D863" s="22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</row>
    <row r="864" spans="1:16" ht="19.5" customHeight="1" x14ac:dyDescent="0.2">
      <c r="A864" s="38"/>
      <c r="B864" s="38"/>
      <c r="C864" s="2"/>
      <c r="D864" s="22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</row>
    <row r="865" spans="1:16" ht="19.5" customHeight="1" x14ac:dyDescent="0.2">
      <c r="A865" s="38"/>
      <c r="B865" s="38"/>
      <c r="C865" s="2"/>
      <c r="D865" s="22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</row>
    <row r="866" spans="1:16" ht="19.5" customHeight="1" x14ac:dyDescent="0.2">
      <c r="A866" s="38"/>
      <c r="B866" s="38"/>
      <c r="C866" s="2"/>
      <c r="D866" s="22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</row>
    <row r="867" spans="1:16" ht="19.5" customHeight="1" x14ac:dyDescent="0.2">
      <c r="A867" s="38"/>
      <c r="B867" s="38"/>
      <c r="C867" s="2"/>
      <c r="D867" s="22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</row>
    <row r="868" spans="1:16" ht="19.5" customHeight="1" x14ac:dyDescent="0.2">
      <c r="A868" s="38"/>
      <c r="B868" s="38"/>
      <c r="C868" s="2"/>
      <c r="D868" s="22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</row>
    <row r="869" spans="1:16" ht="19.5" customHeight="1" x14ac:dyDescent="0.2">
      <c r="A869" s="38"/>
      <c r="B869" s="38"/>
      <c r="C869" s="2"/>
      <c r="D869" s="22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</row>
    <row r="870" spans="1:16" ht="19.5" customHeight="1" x14ac:dyDescent="0.2">
      <c r="A870" s="38"/>
      <c r="B870" s="38"/>
      <c r="C870" s="2"/>
      <c r="D870" s="22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</row>
    <row r="871" spans="1:16" ht="19.5" customHeight="1" x14ac:dyDescent="0.2">
      <c r="A871" s="38"/>
      <c r="B871" s="38"/>
      <c r="C871" s="2"/>
      <c r="D871" s="22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</row>
    <row r="872" spans="1:16" ht="19.5" customHeight="1" x14ac:dyDescent="0.2">
      <c r="A872" s="38"/>
      <c r="B872" s="38"/>
      <c r="C872" s="2"/>
      <c r="D872" s="22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</row>
    <row r="873" spans="1:16" ht="19.5" customHeight="1" x14ac:dyDescent="0.2">
      <c r="A873" s="38"/>
      <c r="B873" s="38"/>
      <c r="C873" s="2"/>
      <c r="D873" s="22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</row>
    <row r="874" spans="1:16" ht="19.5" customHeight="1" x14ac:dyDescent="0.2">
      <c r="A874" s="38"/>
      <c r="B874" s="38"/>
      <c r="C874" s="2"/>
      <c r="D874" s="22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</row>
    <row r="875" spans="1:16" ht="19.5" customHeight="1" x14ac:dyDescent="0.2">
      <c r="A875" s="38"/>
      <c r="B875" s="38"/>
      <c r="C875" s="2"/>
      <c r="D875" s="22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</row>
    <row r="876" spans="1:16" ht="19.5" customHeight="1" x14ac:dyDescent="0.2">
      <c r="A876" s="38"/>
      <c r="B876" s="38"/>
      <c r="C876" s="2"/>
      <c r="D876" s="22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</row>
    <row r="877" spans="1:16" ht="19.5" customHeight="1" x14ac:dyDescent="0.2">
      <c r="A877" s="38"/>
      <c r="B877" s="38"/>
      <c r="C877" s="2"/>
      <c r="D877" s="22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</row>
    <row r="878" spans="1:16" ht="19.5" customHeight="1" x14ac:dyDescent="0.2">
      <c r="A878" s="38"/>
      <c r="B878" s="38"/>
      <c r="C878" s="2"/>
      <c r="D878" s="22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</row>
    <row r="879" spans="1:16" ht="19.5" customHeight="1" x14ac:dyDescent="0.2">
      <c r="A879" s="38"/>
      <c r="B879" s="38"/>
      <c r="C879" s="2"/>
      <c r="D879" s="22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</row>
    <row r="880" spans="1:16" ht="19.5" customHeight="1" x14ac:dyDescent="0.2">
      <c r="A880" s="38"/>
      <c r="B880" s="38"/>
      <c r="C880" s="2"/>
      <c r="D880" s="22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</row>
    <row r="881" spans="1:16" ht="19.5" customHeight="1" x14ac:dyDescent="0.2">
      <c r="A881" s="38"/>
      <c r="B881" s="38"/>
      <c r="C881" s="2"/>
      <c r="D881" s="22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</row>
    <row r="882" spans="1:16" ht="19.5" customHeight="1" x14ac:dyDescent="0.2">
      <c r="A882" s="38"/>
      <c r="B882" s="38"/>
      <c r="C882" s="2"/>
      <c r="D882" s="22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</row>
    <row r="883" spans="1:16" ht="19.5" customHeight="1" x14ac:dyDescent="0.2">
      <c r="A883" s="38"/>
      <c r="B883" s="38"/>
      <c r="C883" s="2"/>
      <c r="D883" s="22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</row>
    <row r="884" spans="1:16" ht="19.5" customHeight="1" x14ac:dyDescent="0.2">
      <c r="A884" s="38"/>
      <c r="B884" s="38"/>
      <c r="C884" s="2"/>
      <c r="D884" s="22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</row>
    <row r="885" spans="1:16" ht="19.5" customHeight="1" x14ac:dyDescent="0.2">
      <c r="A885" s="38"/>
      <c r="B885" s="38"/>
      <c r="C885" s="2"/>
      <c r="D885" s="22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</row>
    <row r="886" spans="1:16" ht="19.5" customHeight="1" x14ac:dyDescent="0.2">
      <c r="A886" s="38"/>
      <c r="B886" s="38"/>
      <c r="C886" s="2"/>
      <c r="D886" s="22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</row>
    <row r="887" spans="1:16" ht="19.5" customHeight="1" x14ac:dyDescent="0.2">
      <c r="A887" s="38"/>
      <c r="B887" s="38"/>
      <c r="C887" s="2"/>
      <c r="D887" s="22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</row>
    <row r="888" spans="1:16" ht="19.5" customHeight="1" x14ac:dyDescent="0.2">
      <c r="A888" s="38"/>
      <c r="B888" s="38"/>
      <c r="C888" s="2"/>
      <c r="D888" s="22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</row>
    <row r="889" spans="1:16" ht="19.5" customHeight="1" x14ac:dyDescent="0.2">
      <c r="A889" s="38"/>
      <c r="B889" s="38"/>
      <c r="C889" s="2"/>
      <c r="D889" s="22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</row>
    <row r="890" spans="1:16" ht="19.5" customHeight="1" x14ac:dyDescent="0.2">
      <c r="A890" s="38"/>
      <c r="B890" s="38"/>
      <c r="C890" s="2"/>
      <c r="D890" s="22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</row>
    <row r="891" spans="1:16" ht="19.5" customHeight="1" x14ac:dyDescent="0.2">
      <c r="A891" s="38"/>
      <c r="B891" s="38"/>
      <c r="C891" s="2"/>
      <c r="D891" s="22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</row>
    <row r="892" spans="1:16" ht="19.5" customHeight="1" x14ac:dyDescent="0.2">
      <c r="A892" s="38"/>
      <c r="B892" s="38"/>
      <c r="C892" s="2"/>
      <c r="D892" s="22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</row>
    <row r="893" spans="1:16" ht="19.5" customHeight="1" x14ac:dyDescent="0.2">
      <c r="A893" s="38"/>
      <c r="B893" s="38"/>
      <c r="C893" s="2"/>
      <c r="D893" s="22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</row>
    <row r="894" spans="1:16" ht="19.5" customHeight="1" x14ac:dyDescent="0.2">
      <c r="A894" s="38"/>
      <c r="B894" s="38"/>
      <c r="C894" s="2"/>
      <c r="D894" s="22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</row>
    <row r="895" spans="1:16" ht="19.5" customHeight="1" x14ac:dyDescent="0.2">
      <c r="A895" s="38"/>
      <c r="B895" s="38"/>
      <c r="C895" s="2"/>
      <c r="D895" s="22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</row>
    <row r="896" spans="1:16" ht="19.5" customHeight="1" x14ac:dyDescent="0.2">
      <c r="A896" s="38"/>
      <c r="B896" s="38"/>
      <c r="C896" s="2"/>
      <c r="D896" s="22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</row>
    <row r="897" spans="1:16" ht="19.5" customHeight="1" x14ac:dyDescent="0.2">
      <c r="A897" s="38"/>
      <c r="B897" s="38"/>
      <c r="C897" s="2"/>
      <c r="D897" s="22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</row>
    <row r="898" spans="1:16" ht="19.5" customHeight="1" x14ac:dyDescent="0.2">
      <c r="A898" s="38"/>
      <c r="B898" s="38"/>
      <c r="C898" s="2"/>
      <c r="D898" s="22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</row>
    <row r="899" spans="1:16" ht="19.5" customHeight="1" x14ac:dyDescent="0.2">
      <c r="A899" s="38"/>
      <c r="B899" s="38"/>
      <c r="C899" s="2"/>
      <c r="D899" s="22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</row>
    <row r="900" spans="1:16" ht="19.5" customHeight="1" x14ac:dyDescent="0.2">
      <c r="A900" s="38"/>
      <c r="B900" s="38"/>
      <c r="C900" s="2"/>
      <c r="D900" s="22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</row>
    <row r="901" spans="1:16" ht="19.5" customHeight="1" x14ac:dyDescent="0.2">
      <c r="A901" s="38"/>
      <c r="B901" s="38"/>
      <c r="C901" s="2"/>
      <c r="D901" s="22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</row>
    <row r="902" spans="1:16" ht="19.5" customHeight="1" x14ac:dyDescent="0.2">
      <c r="A902" s="38"/>
      <c r="B902" s="38"/>
      <c r="C902" s="2"/>
      <c r="D902" s="22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</row>
    <row r="903" spans="1:16" ht="19.5" customHeight="1" x14ac:dyDescent="0.2">
      <c r="A903" s="38"/>
      <c r="B903" s="38"/>
      <c r="C903" s="2"/>
      <c r="D903" s="22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</row>
    <row r="904" spans="1:16" ht="19.5" customHeight="1" x14ac:dyDescent="0.2">
      <c r="A904" s="38"/>
      <c r="B904" s="38"/>
      <c r="C904" s="2"/>
      <c r="D904" s="22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</row>
    <row r="905" spans="1:16" ht="19.5" customHeight="1" x14ac:dyDescent="0.2">
      <c r="A905" s="38"/>
      <c r="B905" s="38"/>
      <c r="C905" s="2"/>
      <c r="D905" s="22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</row>
    <row r="906" spans="1:16" ht="19.5" customHeight="1" x14ac:dyDescent="0.2">
      <c r="A906" s="38"/>
      <c r="B906" s="38"/>
      <c r="C906" s="2"/>
      <c r="D906" s="22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</row>
    <row r="907" spans="1:16" ht="19.5" customHeight="1" x14ac:dyDescent="0.2">
      <c r="A907" s="38"/>
      <c r="B907" s="38"/>
      <c r="C907" s="2"/>
      <c r="D907" s="22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</row>
    <row r="908" spans="1:16" ht="19.5" customHeight="1" x14ac:dyDescent="0.2">
      <c r="A908" s="38"/>
      <c r="B908" s="38"/>
      <c r="C908" s="2"/>
      <c r="D908" s="22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</row>
    <row r="909" spans="1:16" ht="19.5" customHeight="1" x14ac:dyDescent="0.2">
      <c r="A909" s="38"/>
      <c r="B909" s="38"/>
      <c r="C909" s="2"/>
      <c r="D909" s="22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</row>
    <row r="910" spans="1:16" ht="19.5" customHeight="1" x14ac:dyDescent="0.2">
      <c r="A910" s="38"/>
      <c r="B910" s="38"/>
      <c r="C910" s="2"/>
      <c r="D910" s="22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</row>
    <row r="911" spans="1:16" ht="19.5" customHeight="1" x14ac:dyDescent="0.2">
      <c r="A911" s="38"/>
      <c r="B911" s="38"/>
      <c r="C911" s="2"/>
      <c r="D911" s="22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</row>
    <row r="912" spans="1:16" ht="19.5" customHeight="1" x14ac:dyDescent="0.2">
      <c r="A912" s="38"/>
      <c r="B912" s="38"/>
      <c r="C912" s="2"/>
      <c r="D912" s="22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</row>
    <row r="913" spans="1:16" ht="19.5" customHeight="1" x14ac:dyDescent="0.2">
      <c r="A913" s="38"/>
      <c r="B913" s="38"/>
      <c r="C913" s="2"/>
      <c r="D913" s="22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</row>
    <row r="914" spans="1:16" ht="19.5" customHeight="1" x14ac:dyDescent="0.2">
      <c r="A914" s="38"/>
      <c r="B914" s="38"/>
      <c r="C914" s="2"/>
      <c r="D914" s="22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</row>
    <row r="915" spans="1:16" ht="19.5" customHeight="1" x14ac:dyDescent="0.2">
      <c r="A915" s="38"/>
      <c r="B915" s="38"/>
      <c r="C915" s="2"/>
      <c r="D915" s="22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</row>
    <row r="916" spans="1:16" ht="19.5" customHeight="1" x14ac:dyDescent="0.2">
      <c r="A916" s="38"/>
      <c r="B916" s="38"/>
      <c r="C916" s="2"/>
      <c r="D916" s="22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</row>
    <row r="917" spans="1:16" ht="19.5" customHeight="1" x14ac:dyDescent="0.2">
      <c r="A917" s="38"/>
      <c r="B917" s="38"/>
      <c r="C917" s="2"/>
      <c r="D917" s="22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</row>
    <row r="918" spans="1:16" ht="19.5" customHeight="1" x14ac:dyDescent="0.2">
      <c r="A918" s="38"/>
      <c r="B918" s="38"/>
      <c r="C918" s="2"/>
      <c r="D918" s="22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</row>
    <row r="919" spans="1:16" ht="19.5" customHeight="1" x14ac:dyDescent="0.2">
      <c r="A919" s="38"/>
      <c r="B919" s="38"/>
      <c r="C919" s="2"/>
      <c r="D919" s="22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</row>
    <row r="920" spans="1:16" ht="19.5" customHeight="1" x14ac:dyDescent="0.2">
      <c r="A920" s="38"/>
      <c r="B920" s="38"/>
      <c r="C920" s="2"/>
      <c r="D920" s="22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</row>
    <row r="921" spans="1:16" ht="19.5" customHeight="1" x14ac:dyDescent="0.2">
      <c r="A921" s="38"/>
      <c r="B921" s="38"/>
      <c r="C921" s="2"/>
      <c r="D921" s="22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</row>
    <row r="922" spans="1:16" ht="19.5" customHeight="1" x14ac:dyDescent="0.2">
      <c r="A922" s="38"/>
      <c r="B922" s="38"/>
      <c r="C922" s="2"/>
      <c r="D922" s="22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</row>
    <row r="923" spans="1:16" ht="19.5" customHeight="1" x14ac:dyDescent="0.2">
      <c r="A923" s="38"/>
      <c r="B923" s="38"/>
      <c r="C923" s="2"/>
      <c r="D923" s="22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</row>
    <row r="924" spans="1:16" ht="19.5" customHeight="1" x14ac:dyDescent="0.2">
      <c r="A924" s="38"/>
      <c r="B924" s="38"/>
      <c r="C924" s="2"/>
      <c r="D924" s="22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</row>
    <row r="925" spans="1:16" ht="19.5" customHeight="1" x14ac:dyDescent="0.2">
      <c r="A925" s="38"/>
      <c r="B925" s="38"/>
      <c r="C925" s="2"/>
      <c r="D925" s="22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</row>
    <row r="926" spans="1:16" ht="19.5" customHeight="1" x14ac:dyDescent="0.2">
      <c r="A926" s="38"/>
      <c r="B926" s="38"/>
      <c r="C926" s="2"/>
      <c r="D926" s="22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</row>
    <row r="927" spans="1:16" ht="19.5" customHeight="1" x14ac:dyDescent="0.2">
      <c r="A927" s="38"/>
      <c r="B927" s="38"/>
      <c r="C927" s="2"/>
      <c r="D927" s="22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</row>
    <row r="928" spans="1:16" ht="19.5" customHeight="1" x14ac:dyDescent="0.2">
      <c r="A928" s="38"/>
      <c r="B928" s="38"/>
      <c r="C928" s="2"/>
      <c r="D928" s="22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</row>
    <row r="929" spans="1:16" ht="19.5" customHeight="1" x14ac:dyDescent="0.2">
      <c r="A929" s="38"/>
      <c r="B929" s="38"/>
      <c r="C929" s="2"/>
      <c r="D929" s="22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</row>
    <row r="930" spans="1:16" ht="19.5" customHeight="1" x14ac:dyDescent="0.2">
      <c r="A930" s="38"/>
      <c r="B930" s="38"/>
      <c r="C930" s="2"/>
      <c r="D930" s="22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</row>
    <row r="931" spans="1:16" ht="19.5" customHeight="1" x14ac:dyDescent="0.2">
      <c r="A931" s="38"/>
      <c r="B931" s="38"/>
      <c r="C931" s="2"/>
      <c r="D931" s="22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</row>
    <row r="932" spans="1:16" ht="19.5" customHeight="1" x14ac:dyDescent="0.2">
      <c r="A932" s="38"/>
      <c r="B932" s="38"/>
      <c r="C932" s="2"/>
      <c r="D932" s="22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</row>
    <row r="933" spans="1:16" ht="19.5" customHeight="1" x14ac:dyDescent="0.2">
      <c r="A933" s="38"/>
      <c r="B933" s="38"/>
      <c r="C933" s="2"/>
      <c r="D933" s="22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</row>
    <row r="934" spans="1:16" ht="19.5" customHeight="1" x14ac:dyDescent="0.2">
      <c r="A934" s="38"/>
      <c r="B934" s="38"/>
      <c r="C934" s="2"/>
      <c r="D934" s="22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</row>
    <row r="935" spans="1:16" ht="19.5" customHeight="1" x14ac:dyDescent="0.2">
      <c r="A935" s="38"/>
      <c r="B935" s="38"/>
      <c r="C935" s="2"/>
      <c r="D935" s="22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</row>
    <row r="936" spans="1:16" ht="19.5" customHeight="1" x14ac:dyDescent="0.2">
      <c r="A936" s="38"/>
      <c r="B936" s="38"/>
      <c r="C936" s="2"/>
      <c r="D936" s="22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</row>
    <row r="937" spans="1:16" ht="19.5" customHeight="1" x14ac:dyDescent="0.2">
      <c r="A937" s="38"/>
      <c r="B937" s="38"/>
      <c r="C937" s="2"/>
      <c r="D937" s="22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</row>
    <row r="938" spans="1:16" ht="19.5" customHeight="1" x14ac:dyDescent="0.2">
      <c r="A938" s="38"/>
      <c r="B938" s="38"/>
      <c r="C938" s="2"/>
      <c r="D938" s="22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</row>
    <row r="939" spans="1:16" ht="19.5" customHeight="1" x14ac:dyDescent="0.2">
      <c r="A939" s="38"/>
      <c r="B939" s="38"/>
      <c r="C939" s="2"/>
      <c r="D939" s="22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</row>
    <row r="940" spans="1:16" ht="19.5" customHeight="1" x14ac:dyDescent="0.2">
      <c r="A940" s="38"/>
      <c r="B940" s="38"/>
      <c r="C940" s="2"/>
      <c r="D940" s="22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</row>
    <row r="941" spans="1:16" ht="19.5" customHeight="1" x14ac:dyDescent="0.2">
      <c r="A941" s="38"/>
      <c r="B941" s="38"/>
      <c r="C941" s="2"/>
      <c r="D941" s="22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</row>
    <row r="942" spans="1:16" ht="19.5" customHeight="1" x14ac:dyDescent="0.2">
      <c r="A942" s="38"/>
      <c r="B942" s="38"/>
      <c r="C942" s="2"/>
      <c r="D942" s="22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</row>
    <row r="943" spans="1:16" ht="19.5" customHeight="1" x14ac:dyDescent="0.2">
      <c r="A943" s="38"/>
      <c r="B943" s="38"/>
      <c r="C943" s="2"/>
      <c r="D943" s="22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</row>
    <row r="944" spans="1:16" ht="19.5" customHeight="1" x14ac:dyDescent="0.2">
      <c r="A944" s="38"/>
      <c r="B944" s="38"/>
      <c r="C944" s="2"/>
      <c r="D944" s="22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</row>
    <row r="945" spans="1:16" ht="19.5" customHeight="1" x14ac:dyDescent="0.2">
      <c r="A945" s="38"/>
      <c r="B945" s="38"/>
      <c r="C945" s="2"/>
      <c r="D945" s="22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</row>
    <row r="946" spans="1:16" ht="19.5" customHeight="1" x14ac:dyDescent="0.2">
      <c r="A946" s="38"/>
      <c r="B946" s="38"/>
      <c r="C946" s="2"/>
      <c r="D946" s="22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</row>
    <row r="947" spans="1:16" ht="19.5" customHeight="1" x14ac:dyDescent="0.2">
      <c r="A947" s="38"/>
      <c r="B947" s="38"/>
      <c r="C947" s="2"/>
      <c r="D947" s="22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</row>
    <row r="948" spans="1:16" ht="19.5" customHeight="1" x14ac:dyDescent="0.2">
      <c r="A948" s="38"/>
      <c r="B948" s="38"/>
      <c r="C948" s="2"/>
      <c r="D948" s="22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</row>
    <row r="949" spans="1:16" ht="19.5" customHeight="1" x14ac:dyDescent="0.2">
      <c r="A949" s="38"/>
      <c r="B949" s="38"/>
      <c r="C949" s="2"/>
      <c r="D949" s="22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</row>
    <row r="950" spans="1:16" ht="19.5" customHeight="1" x14ac:dyDescent="0.2">
      <c r="A950" s="38"/>
      <c r="B950" s="38"/>
      <c r="C950" s="2"/>
      <c r="D950" s="22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</row>
    <row r="951" spans="1:16" ht="19.5" customHeight="1" x14ac:dyDescent="0.2">
      <c r="A951" s="38"/>
      <c r="B951" s="38"/>
      <c r="C951" s="2"/>
      <c r="D951" s="22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</row>
    <row r="952" spans="1:16" ht="19.5" customHeight="1" x14ac:dyDescent="0.2">
      <c r="A952" s="38"/>
      <c r="B952" s="38"/>
      <c r="C952" s="2"/>
      <c r="D952" s="22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</row>
    <row r="953" spans="1:16" ht="19.5" customHeight="1" x14ac:dyDescent="0.2">
      <c r="A953" s="38"/>
      <c r="B953" s="38"/>
      <c r="C953" s="2"/>
      <c r="D953" s="22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</row>
    <row r="954" spans="1:16" ht="19.5" customHeight="1" x14ac:dyDescent="0.2">
      <c r="A954" s="38"/>
      <c r="B954" s="38"/>
      <c r="C954" s="2"/>
      <c r="D954" s="22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</row>
    <row r="955" spans="1:16" ht="19.5" customHeight="1" x14ac:dyDescent="0.2">
      <c r="A955" s="38"/>
      <c r="B955" s="38"/>
      <c r="C955" s="2"/>
      <c r="D955" s="22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</row>
    <row r="956" spans="1:16" ht="19.5" customHeight="1" x14ac:dyDescent="0.2">
      <c r="A956" s="38"/>
      <c r="B956" s="38"/>
      <c r="C956" s="2"/>
      <c r="D956" s="22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</row>
    <row r="957" spans="1:16" ht="19.5" customHeight="1" x14ac:dyDescent="0.2">
      <c r="A957" s="38"/>
      <c r="B957" s="38"/>
      <c r="C957" s="2"/>
      <c r="D957" s="22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</row>
    <row r="958" spans="1:16" ht="19.5" customHeight="1" x14ac:dyDescent="0.2">
      <c r="A958" s="38"/>
      <c r="B958" s="38"/>
      <c r="C958" s="2"/>
      <c r="D958" s="22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</row>
    <row r="959" spans="1:16" ht="19.5" customHeight="1" x14ac:dyDescent="0.2">
      <c r="A959" s="38"/>
      <c r="B959" s="38"/>
      <c r="C959" s="2"/>
      <c r="D959" s="22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</row>
    <row r="960" spans="1:16" ht="19.5" customHeight="1" x14ac:dyDescent="0.2">
      <c r="A960" s="38"/>
      <c r="B960" s="38"/>
      <c r="C960" s="2"/>
      <c r="D960" s="22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</row>
    <row r="961" spans="1:16" ht="19.5" customHeight="1" x14ac:dyDescent="0.2">
      <c r="A961" s="38"/>
      <c r="B961" s="38"/>
      <c r="C961" s="2"/>
      <c r="D961" s="22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</row>
    <row r="962" spans="1:16" ht="19.5" customHeight="1" x14ac:dyDescent="0.2">
      <c r="A962" s="38"/>
      <c r="B962" s="38"/>
      <c r="C962" s="2"/>
      <c r="D962" s="22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</row>
    <row r="963" spans="1:16" ht="19.5" customHeight="1" x14ac:dyDescent="0.2">
      <c r="A963" s="38"/>
      <c r="B963" s="38"/>
      <c r="C963" s="2"/>
      <c r="D963" s="22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</row>
    <row r="964" spans="1:16" ht="19.5" customHeight="1" x14ac:dyDescent="0.2">
      <c r="A964" s="38"/>
      <c r="B964" s="38"/>
      <c r="C964" s="2"/>
      <c r="D964" s="22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</row>
    <row r="965" spans="1:16" ht="19.5" customHeight="1" x14ac:dyDescent="0.2">
      <c r="A965" s="38"/>
      <c r="B965" s="38"/>
      <c r="C965" s="2"/>
      <c r="D965" s="22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</row>
    <row r="966" spans="1:16" ht="19.5" customHeight="1" x14ac:dyDescent="0.2">
      <c r="A966" s="38"/>
      <c r="B966" s="38"/>
      <c r="C966" s="2"/>
      <c r="D966" s="22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</row>
    <row r="967" spans="1:16" ht="19.5" customHeight="1" x14ac:dyDescent="0.2">
      <c r="A967" s="38"/>
      <c r="B967" s="38"/>
      <c r="C967" s="2"/>
      <c r="D967" s="22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</row>
    <row r="968" spans="1:16" ht="19.5" customHeight="1" x14ac:dyDescent="0.2">
      <c r="A968" s="38"/>
      <c r="B968" s="38"/>
      <c r="C968" s="2"/>
      <c r="D968" s="22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</row>
    <row r="969" spans="1:16" ht="19.5" customHeight="1" x14ac:dyDescent="0.2">
      <c r="A969" s="38"/>
      <c r="B969" s="38"/>
      <c r="C969" s="2"/>
      <c r="D969" s="22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</row>
    <row r="970" spans="1:16" ht="19.5" customHeight="1" x14ac:dyDescent="0.2">
      <c r="A970" s="38"/>
      <c r="B970" s="38"/>
      <c r="C970" s="2"/>
      <c r="D970" s="22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</row>
    <row r="971" spans="1:16" ht="19.5" customHeight="1" x14ac:dyDescent="0.2">
      <c r="A971" s="38"/>
      <c r="B971" s="38"/>
      <c r="C971" s="2"/>
      <c r="D971" s="22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</row>
    <row r="972" spans="1:16" ht="19.5" customHeight="1" x14ac:dyDescent="0.2">
      <c r="A972" s="38"/>
      <c r="B972" s="38"/>
      <c r="C972" s="2"/>
      <c r="D972" s="22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</row>
    <row r="973" spans="1:16" ht="19.5" customHeight="1" x14ac:dyDescent="0.2">
      <c r="A973" s="38"/>
      <c r="B973" s="38"/>
      <c r="C973" s="2"/>
      <c r="D973" s="22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</row>
    <row r="974" spans="1:16" ht="19.5" customHeight="1" x14ac:dyDescent="0.2">
      <c r="A974" s="38"/>
      <c r="B974" s="38"/>
      <c r="C974" s="2"/>
      <c r="D974" s="22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</row>
    <row r="975" spans="1:16" ht="19.5" customHeight="1" x14ac:dyDescent="0.2">
      <c r="A975" s="38"/>
      <c r="B975" s="38"/>
      <c r="C975" s="2"/>
      <c r="D975" s="22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</row>
    <row r="976" spans="1:16" ht="19.5" customHeight="1" x14ac:dyDescent="0.2">
      <c r="A976" s="38"/>
      <c r="B976" s="38"/>
      <c r="C976" s="2"/>
      <c r="D976" s="22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</row>
    <row r="977" spans="1:16" ht="19.5" customHeight="1" x14ac:dyDescent="0.2">
      <c r="A977" s="38"/>
      <c r="B977" s="38"/>
      <c r="C977" s="2"/>
      <c r="D977" s="22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</row>
    <row r="978" spans="1:16" ht="19.5" customHeight="1" x14ac:dyDescent="0.2">
      <c r="A978" s="38"/>
      <c r="B978" s="38"/>
      <c r="C978" s="2"/>
      <c r="D978" s="22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</row>
    <row r="979" spans="1:16" ht="19.5" customHeight="1" x14ac:dyDescent="0.2">
      <c r="A979" s="38"/>
      <c r="B979" s="38"/>
      <c r="C979" s="2"/>
      <c r="D979" s="22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</row>
    <row r="980" spans="1:16" ht="19.5" customHeight="1" x14ac:dyDescent="0.2">
      <c r="A980" s="38"/>
      <c r="B980" s="38"/>
      <c r="C980" s="2"/>
      <c r="D980" s="22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</row>
    <row r="981" spans="1:16" ht="19.5" customHeight="1" x14ac:dyDescent="0.2">
      <c r="A981" s="38"/>
      <c r="B981" s="38"/>
      <c r="C981" s="2"/>
      <c r="D981" s="22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</row>
    <row r="982" spans="1:16" ht="19.5" customHeight="1" x14ac:dyDescent="0.2">
      <c r="A982" s="38"/>
      <c r="B982" s="38"/>
      <c r="C982" s="2"/>
      <c r="D982" s="22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</row>
    <row r="983" spans="1:16" ht="19.5" customHeight="1" x14ac:dyDescent="0.2">
      <c r="A983" s="38"/>
      <c r="B983" s="38"/>
      <c r="C983" s="2"/>
      <c r="D983" s="22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</row>
    <row r="984" spans="1:16" ht="19.5" customHeight="1" x14ac:dyDescent="0.2">
      <c r="A984" s="38"/>
      <c r="B984" s="38"/>
      <c r="C984" s="2"/>
      <c r="D984" s="22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</row>
    <row r="985" spans="1:16" ht="19.5" customHeight="1" x14ac:dyDescent="0.2">
      <c r="A985" s="38"/>
      <c r="B985" s="38"/>
      <c r="C985" s="2"/>
      <c r="D985" s="22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</row>
    <row r="986" spans="1:16" ht="19.5" customHeight="1" x14ac:dyDescent="0.2">
      <c r="A986" s="38"/>
      <c r="B986" s="38"/>
      <c r="C986" s="2"/>
      <c r="D986" s="22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</row>
    <row r="987" spans="1:16" ht="19.5" customHeight="1" x14ac:dyDescent="0.2">
      <c r="A987" s="38"/>
      <c r="B987" s="38"/>
      <c r="C987" s="2"/>
      <c r="D987" s="22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</row>
    <row r="988" spans="1:16" ht="19.5" customHeight="1" x14ac:dyDescent="0.2">
      <c r="A988" s="38"/>
      <c r="B988" s="38"/>
      <c r="C988" s="2"/>
      <c r="D988" s="22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</row>
    <row r="989" spans="1:16" ht="19.5" customHeight="1" x14ac:dyDescent="0.2">
      <c r="A989" s="38"/>
      <c r="B989" s="38"/>
      <c r="C989" s="2"/>
      <c r="D989" s="22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</row>
    <row r="990" spans="1:16" ht="19.5" customHeight="1" x14ac:dyDescent="0.2">
      <c r="A990" s="38"/>
      <c r="B990" s="38"/>
      <c r="C990" s="2"/>
      <c r="D990" s="22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</row>
    <row r="991" spans="1:16" ht="19.5" customHeight="1" x14ac:dyDescent="0.2">
      <c r="A991" s="38"/>
      <c r="B991" s="38"/>
      <c r="C991" s="2"/>
      <c r="D991" s="22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</row>
    <row r="992" spans="1:16" ht="19.5" customHeight="1" x14ac:dyDescent="0.2">
      <c r="A992" s="38"/>
      <c r="B992" s="38"/>
      <c r="C992" s="2"/>
      <c r="D992" s="22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</row>
    <row r="993" spans="1:16" ht="19.5" customHeight="1" x14ac:dyDescent="0.2">
      <c r="A993" s="38"/>
      <c r="B993" s="38"/>
      <c r="C993" s="2"/>
      <c r="D993" s="22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</row>
    <row r="994" spans="1:16" ht="19.5" customHeight="1" x14ac:dyDescent="0.2">
      <c r="A994" s="38"/>
      <c r="B994" s="38"/>
      <c r="C994" s="2"/>
      <c r="D994" s="22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</row>
    <row r="995" spans="1:16" ht="19.5" customHeight="1" x14ac:dyDescent="0.2">
      <c r="A995" s="38"/>
      <c r="B995" s="38"/>
      <c r="C995" s="2"/>
      <c r="D995" s="22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</row>
    <row r="996" spans="1:16" ht="19.5" customHeight="1" x14ac:dyDescent="0.2">
      <c r="A996" s="38"/>
      <c r="B996" s="38"/>
      <c r="C996" s="2"/>
      <c r="D996" s="22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</row>
    <row r="997" spans="1:16" ht="19.5" customHeight="1" x14ac:dyDescent="0.2">
      <c r="A997" s="38"/>
      <c r="B997" s="38"/>
      <c r="C997" s="2"/>
      <c r="D997" s="22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</row>
    <row r="998" spans="1:16" ht="19.5" customHeight="1" x14ac:dyDescent="0.2">
      <c r="A998" s="38"/>
      <c r="B998" s="38"/>
      <c r="C998" s="2"/>
      <c r="D998" s="22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</row>
    <row r="999" spans="1:16" ht="19.5" customHeight="1" x14ac:dyDescent="0.2">
      <c r="A999" s="38"/>
      <c r="B999" s="38"/>
      <c r="C999" s="2"/>
      <c r="D999" s="22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</row>
    <row r="1000" spans="1:16" ht="19.5" customHeight="1" x14ac:dyDescent="0.2">
      <c r="A1000" s="38"/>
      <c r="B1000" s="38"/>
      <c r="C1000" s="2"/>
      <c r="D1000" s="22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</row>
    <row r="1001" spans="1:16" ht="19.5" customHeight="1" x14ac:dyDescent="0.2">
      <c r="A1001" s="38"/>
      <c r="B1001" s="38"/>
      <c r="C1001" s="2"/>
      <c r="D1001" s="22"/>
      <c r="E1001" s="38"/>
      <c r="F1001" s="38"/>
      <c r="G1001" s="38"/>
      <c r="H1001" s="38"/>
      <c r="I1001" s="38"/>
      <c r="J1001" s="38"/>
      <c r="K1001" s="38"/>
      <c r="L1001" s="38"/>
      <c r="M1001" s="38"/>
      <c r="N1001" s="38"/>
      <c r="O1001" s="38"/>
      <c r="P1001" s="38"/>
    </row>
    <row r="1002" spans="1:16" ht="19.5" customHeight="1" x14ac:dyDescent="0.2">
      <c r="A1002" s="38"/>
      <c r="B1002" s="38"/>
      <c r="C1002" s="2"/>
      <c r="D1002" s="22"/>
      <c r="E1002" s="38"/>
      <c r="F1002" s="38"/>
      <c r="G1002" s="38"/>
      <c r="H1002" s="38"/>
      <c r="I1002" s="38"/>
      <c r="J1002" s="38"/>
      <c r="K1002" s="38"/>
      <c r="L1002" s="38"/>
      <c r="M1002" s="38"/>
      <c r="N1002" s="38"/>
      <c r="O1002" s="38"/>
      <c r="P1002" s="38"/>
    </row>
    <row r="1003" spans="1:16" ht="19.5" customHeight="1" x14ac:dyDescent="0.2">
      <c r="A1003" s="38"/>
      <c r="B1003" s="38"/>
      <c r="C1003" s="2"/>
      <c r="D1003" s="22"/>
      <c r="E1003" s="38"/>
      <c r="F1003" s="38"/>
      <c r="G1003" s="38"/>
      <c r="H1003" s="38"/>
      <c r="I1003" s="38"/>
      <c r="J1003" s="38"/>
      <c r="K1003" s="38"/>
      <c r="L1003" s="38"/>
      <c r="M1003" s="38"/>
      <c r="N1003" s="38"/>
      <c r="O1003" s="38"/>
      <c r="P1003" s="38"/>
    </row>
    <row r="1004" spans="1:16" ht="19.5" customHeight="1" x14ac:dyDescent="0.2">
      <c r="A1004" s="38"/>
      <c r="B1004" s="38"/>
      <c r="C1004" s="2"/>
      <c r="D1004" s="22"/>
      <c r="E1004" s="38"/>
      <c r="F1004" s="38"/>
      <c r="G1004" s="38"/>
      <c r="H1004" s="38"/>
      <c r="I1004" s="38"/>
      <c r="J1004" s="38"/>
      <c r="K1004" s="38"/>
      <c r="L1004" s="38"/>
      <c r="M1004" s="38"/>
      <c r="N1004" s="38"/>
      <c r="O1004" s="38"/>
      <c r="P1004" s="38"/>
    </row>
    <row r="1005" spans="1:16" ht="19.5" customHeight="1" x14ac:dyDescent="0.2">
      <c r="A1005" s="38"/>
      <c r="B1005" s="38"/>
      <c r="C1005" s="2"/>
      <c r="D1005" s="22"/>
      <c r="E1005" s="38"/>
      <c r="F1005" s="38"/>
      <c r="G1005" s="38"/>
      <c r="H1005" s="38"/>
      <c r="I1005" s="38"/>
      <c r="J1005" s="38"/>
      <c r="K1005" s="38"/>
      <c r="L1005" s="38"/>
      <c r="M1005" s="38"/>
      <c r="N1005" s="38"/>
      <c r="O1005" s="38"/>
      <c r="P1005" s="38"/>
    </row>
    <row r="1006" spans="1:16" ht="19.5" customHeight="1" x14ac:dyDescent="0.2">
      <c r="A1006" s="38"/>
      <c r="B1006" s="38"/>
      <c r="C1006" s="2"/>
      <c r="D1006" s="22"/>
      <c r="E1006" s="38"/>
      <c r="F1006" s="38"/>
      <c r="G1006" s="38"/>
      <c r="H1006" s="38"/>
      <c r="I1006" s="38"/>
      <c r="J1006" s="38"/>
      <c r="K1006" s="38"/>
      <c r="L1006" s="38"/>
      <c r="M1006" s="38"/>
      <c r="N1006" s="38"/>
      <c r="O1006" s="38"/>
      <c r="P1006" s="38"/>
    </row>
    <row r="1007" spans="1:16" ht="19.5" customHeight="1" x14ac:dyDescent="0.2">
      <c r="A1007" s="38"/>
      <c r="B1007" s="38"/>
      <c r="C1007" s="2"/>
      <c r="D1007" s="22"/>
      <c r="E1007" s="38"/>
      <c r="F1007" s="38"/>
      <c r="G1007" s="38"/>
      <c r="H1007" s="38"/>
      <c r="I1007" s="38"/>
      <c r="J1007" s="38"/>
      <c r="K1007" s="38"/>
      <c r="L1007" s="38"/>
      <c r="M1007" s="38"/>
      <c r="N1007" s="38"/>
      <c r="O1007" s="38"/>
      <c r="P1007" s="38"/>
    </row>
    <row r="1008" spans="1:16" ht="19.5" customHeight="1" x14ac:dyDescent="0.2">
      <c r="A1008" s="38"/>
      <c r="B1008" s="38"/>
      <c r="C1008" s="2"/>
      <c r="D1008" s="22"/>
      <c r="E1008" s="38"/>
      <c r="F1008" s="38"/>
      <c r="G1008" s="38"/>
      <c r="H1008" s="38"/>
      <c r="I1008" s="38"/>
      <c r="J1008" s="38"/>
      <c r="K1008" s="38"/>
      <c r="L1008" s="38"/>
      <c r="M1008" s="38"/>
      <c r="N1008" s="38"/>
      <c r="O1008" s="38"/>
      <c r="P1008" s="38"/>
    </row>
    <row r="1009" spans="1:16" ht="19.5" customHeight="1" x14ac:dyDescent="0.2">
      <c r="A1009" s="38"/>
      <c r="B1009" s="38"/>
      <c r="C1009" s="2"/>
      <c r="D1009" s="22"/>
      <c r="E1009" s="38"/>
      <c r="F1009" s="38"/>
      <c r="G1009" s="38"/>
      <c r="H1009" s="38"/>
      <c r="I1009" s="38"/>
      <c r="J1009" s="38"/>
      <c r="K1009" s="38"/>
      <c r="L1009" s="38"/>
      <c r="M1009" s="38"/>
      <c r="N1009" s="38"/>
      <c r="O1009" s="38"/>
      <c r="P1009" s="38"/>
    </row>
  </sheetData>
  <sheetProtection formatCells="0" formatColumns="0" formatRows="0" selectLockedCells="1"/>
  <autoFilter ref="A13:L14" xr:uid="{00000000-0009-0000-0000-000003000000}"/>
  <mergeCells count="123">
    <mergeCell ref="F8:G8"/>
    <mergeCell ref="F10:G10"/>
    <mergeCell ref="C44:C45"/>
    <mergeCell ref="C46:C47"/>
    <mergeCell ref="C48:C49"/>
    <mergeCell ref="D38:D39"/>
    <mergeCell ref="C34:C35"/>
    <mergeCell ref="C36:C37"/>
    <mergeCell ref="D40:D41"/>
    <mergeCell ref="D42:D43"/>
    <mergeCell ref="E13:E14"/>
    <mergeCell ref="C24:C25"/>
    <mergeCell ref="D24:D25"/>
    <mergeCell ref="C22:C23"/>
    <mergeCell ref="D22:D23"/>
    <mergeCell ref="D26:D27"/>
    <mergeCell ref="C32:C33"/>
    <mergeCell ref="D32:D33"/>
    <mergeCell ref="C38:C39"/>
    <mergeCell ref="D34:D35"/>
    <mergeCell ref="D36:D37"/>
    <mergeCell ref="B26:B27"/>
    <mergeCell ref="C26:C27"/>
    <mergeCell ref="C6:D6"/>
    <mergeCell ref="C8:D8"/>
    <mergeCell ref="B38:B39"/>
    <mergeCell ref="D59:D61"/>
    <mergeCell ref="D62:D64"/>
    <mergeCell ref="E62:E64"/>
    <mergeCell ref="F62:F64"/>
    <mergeCell ref="E59:E61"/>
    <mergeCell ref="B52:B53"/>
    <mergeCell ref="B54:B55"/>
    <mergeCell ref="C50:C51"/>
    <mergeCell ref="C52:C53"/>
    <mergeCell ref="C54:C55"/>
    <mergeCell ref="A38:A39"/>
    <mergeCell ref="A40:A41"/>
    <mergeCell ref="A42:A43"/>
    <mergeCell ref="D56:D57"/>
    <mergeCell ref="C40:C41"/>
    <mergeCell ref="C42:C43"/>
    <mergeCell ref="B40:B41"/>
    <mergeCell ref="L59:L61"/>
    <mergeCell ref="D44:D45"/>
    <mergeCell ref="D46:D47"/>
    <mergeCell ref="D48:D49"/>
    <mergeCell ref="D50:D51"/>
    <mergeCell ref="D52:D53"/>
    <mergeCell ref="D54:D55"/>
    <mergeCell ref="H59:H61"/>
    <mergeCell ref="I59:I61"/>
    <mergeCell ref="J59:J61"/>
    <mergeCell ref="B44:B45"/>
    <mergeCell ref="B46:B47"/>
    <mergeCell ref="B48:B49"/>
    <mergeCell ref="B42:B43"/>
    <mergeCell ref="C56:C57"/>
    <mergeCell ref="A56:A57"/>
    <mergeCell ref="B56:B57"/>
    <mergeCell ref="A30:A31"/>
    <mergeCell ref="B30:B31"/>
    <mergeCell ref="C30:C31"/>
    <mergeCell ref="A32:A33"/>
    <mergeCell ref="A34:A35"/>
    <mergeCell ref="A36:A37"/>
    <mergeCell ref="K13:K14"/>
    <mergeCell ref="L13:L14"/>
    <mergeCell ref="C18:C19"/>
    <mergeCell ref="D18:D19"/>
    <mergeCell ref="A13:A14"/>
    <mergeCell ref="A16:A17"/>
    <mergeCell ref="B16:B17"/>
    <mergeCell ref="C16:C17"/>
    <mergeCell ref="D16:D17"/>
    <mergeCell ref="H13:H14"/>
    <mergeCell ref="I13:I14"/>
    <mergeCell ref="J13:J14"/>
    <mergeCell ref="B18:B19"/>
    <mergeCell ref="B13:B14"/>
    <mergeCell ref="B34:B35"/>
    <mergeCell ref="B36:B37"/>
    <mergeCell ref="D30:D31"/>
    <mergeCell ref="B32:B33"/>
    <mergeCell ref="L62:L64"/>
    <mergeCell ref="F13:F14"/>
    <mergeCell ref="G13:G14"/>
    <mergeCell ref="A18:A19"/>
    <mergeCell ref="A26:A27"/>
    <mergeCell ref="A28:A29"/>
    <mergeCell ref="B28:B29"/>
    <mergeCell ref="C28:C29"/>
    <mergeCell ref="D28:D29"/>
    <mergeCell ref="A20:A21"/>
    <mergeCell ref="B20:B21"/>
    <mergeCell ref="C20:C21"/>
    <mergeCell ref="D20:D21"/>
    <mergeCell ref="A22:A23"/>
    <mergeCell ref="B22:B23"/>
    <mergeCell ref="A24:A25"/>
    <mergeCell ref="B24:B25"/>
    <mergeCell ref="A44:A45"/>
    <mergeCell ref="A46:A47"/>
    <mergeCell ref="A48:A49"/>
    <mergeCell ref="A50:A51"/>
    <mergeCell ref="A52:A53"/>
    <mergeCell ref="A54:A55"/>
    <mergeCell ref="B50:B51"/>
    <mergeCell ref="J67:K67"/>
    <mergeCell ref="A62:A64"/>
    <mergeCell ref="B62:B64"/>
    <mergeCell ref="A59:A61"/>
    <mergeCell ref="B59:B61"/>
    <mergeCell ref="C62:C64"/>
    <mergeCell ref="K62:K64"/>
    <mergeCell ref="K59:K61"/>
    <mergeCell ref="H62:H64"/>
    <mergeCell ref="I62:I64"/>
    <mergeCell ref="J62:J64"/>
    <mergeCell ref="G62:G64"/>
    <mergeCell ref="C59:C61"/>
    <mergeCell ref="F59:F61"/>
    <mergeCell ref="G59:G61"/>
  </mergeCells>
  <conditionalFormatting sqref="E30 J30:L30">
    <cfRule type="cellIs" dxfId="808" priority="1157" stopIfTrue="1" operator="equal">
      <formula>0</formula>
    </cfRule>
    <cfRule type="cellIs" dxfId="807" priority="1163" stopIfTrue="1" operator="equal">
      <formula>0</formula>
    </cfRule>
    <cfRule type="cellIs" dxfId="806" priority="1165" stopIfTrue="1" operator="equal">
      <formula>0</formula>
    </cfRule>
    <cfRule type="cellIs" dxfId="805" priority="1168" stopIfTrue="1" operator="greaterThan">
      <formula>0.0000001</formula>
    </cfRule>
    <cfRule type="cellIs" dxfId="804" priority="1169" stopIfTrue="1" operator="equal">
      <formula>0</formula>
    </cfRule>
    <cfRule type="cellIs" dxfId="803" priority="1167" stopIfTrue="1" operator="equal">
      <formula>0</formula>
    </cfRule>
    <cfRule type="cellIs" dxfId="802" priority="1151" stopIfTrue="1" operator="equal">
      <formula>0</formula>
    </cfRule>
    <cfRule type="cellIs" dxfId="801" priority="1158" stopIfTrue="1" operator="greaterThan">
      <formula>0.0000001</formula>
    </cfRule>
    <cfRule type="cellIs" dxfId="800" priority="1170" stopIfTrue="1" operator="greaterThan">
      <formula>0.0000001</formula>
    </cfRule>
    <cfRule type="cellIs" dxfId="799" priority="1154" stopIfTrue="1" operator="greaterThan">
      <formula>0.0000001</formula>
    </cfRule>
    <cfRule type="cellIs" dxfId="798" priority="1152" stopIfTrue="1" operator="greaterThan">
      <formula>0.0000001</formula>
    </cfRule>
    <cfRule type="cellIs" dxfId="797" priority="1153" stopIfTrue="1" operator="equal">
      <formula>0</formula>
    </cfRule>
    <cfRule type="cellIs" dxfId="796" priority="1164" stopIfTrue="1" operator="greaterThan">
      <formula>0.0000001</formula>
    </cfRule>
    <cfRule type="cellIs" dxfId="795" priority="1156" stopIfTrue="1" operator="greaterThan">
      <formula>0.0000001</formula>
    </cfRule>
    <cfRule type="cellIs" dxfId="794" priority="1155" stopIfTrue="1" operator="equal">
      <formula>0</formula>
    </cfRule>
    <cfRule type="cellIs" dxfId="793" priority="1166" stopIfTrue="1" operator="greaterThan">
      <formula>0.0000001</formula>
    </cfRule>
    <cfRule type="cellIs" dxfId="792" priority="1144" stopIfTrue="1" operator="greaterThan">
      <formula>0.0000001</formula>
    </cfRule>
    <cfRule type="cellIs" dxfId="791" priority="1162" stopIfTrue="1" operator="greaterThan">
      <formula>0.0000001</formula>
    </cfRule>
    <cfRule type="cellIs" dxfId="790" priority="1161" stopIfTrue="1" operator="equal">
      <formula>0</formula>
    </cfRule>
    <cfRule type="cellIs" dxfId="789" priority="1160" stopIfTrue="1" operator="greaterThan">
      <formula>0.0000001</formula>
    </cfRule>
    <cfRule type="cellIs" dxfId="788" priority="1159" stopIfTrue="1" operator="equal">
      <formula>0</formula>
    </cfRule>
    <cfRule type="cellIs" dxfId="787" priority="1142" stopIfTrue="1" operator="greaterThan">
      <formula>0.0000001</formula>
    </cfRule>
    <cfRule type="cellIs" dxfId="786" priority="1143" stopIfTrue="1" operator="equal">
      <formula>0</formula>
    </cfRule>
    <cfRule type="cellIs" dxfId="785" priority="1145" stopIfTrue="1" operator="equal">
      <formula>0</formula>
    </cfRule>
    <cfRule type="cellIs" dxfId="784" priority="1146" stopIfTrue="1" operator="greaterThan">
      <formula>0.0000001</formula>
    </cfRule>
    <cfRule type="cellIs" dxfId="783" priority="1147" stopIfTrue="1" operator="equal">
      <formula>0</formula>
    </cfRule>
    <cfRule type="cellIs" dxfId="782" priority="1148" stopIfTrue="1" operator="greaterThan">
      <formula>0.0000001</formula>
    </cfRule>
    <cfRule type="cellIs" dxfId="781" priority="1149" stopIfTrue="1" operator="equal">
      <formula>0</formula>
    </cfRule>
    <cfRule type="cellIs" dxfId="780" priority="1150" stopIfTrue="1" operator="greaterThan">
      <formula>0.0000001</formula>
    </cfRule>
  </conditionalFormatting>
  <conditionalFormatting sqref="E16:L16 E24:L24">
    <cfRule type="cellIs" dxfId="779" priority="2436" stopIfTrue="1" operator="greaterThan">
      <formula>0.0000001</formula>
    </cfRule>
    <cfRule type="cellIs" dxfId="778" priority="2435" stopIfTrue="1" operator="equal">
      <formula>0</formula>
    </cfRule>
    <cfRule type="cellIs" dxfId="777" priority="2431" stopIfTrue="1" operator="equal">
      <formula>0</formula>
    </cfRule>
    <cfRule type="cellIs" dxfId="776" priority="2432" stopIfTrue="1" operator="greaterThan">
      <formula>0.0000001</formula>
    </cfRule>
    <cfRule type="cellIs" dxfId="775" priority="2437" stopIfTrue="1" operator="equal">
      <formula>0</formula>
    </cfRule>
    <cfRule type="cellIs" dxfId="774" priority="2438" stopIfTrue="1" operator="greaterThan">
      <formula>0.0000001</formula>
    </cfRule>
  </conditionalFormatting>
  <conditionalFormatting sqref="E16:L16">
    <cfRule type="cellIs" dxfId="773" priority="2428" stopIfTrue="1" operator="greaterThan">
      <formula>0.0000001</formula>
    </cfRule>
    <cfRule type="cellIs" dxfId="772" priority="2410" stopIfTrue="1" operator="greaterThan">
      <formula>0.0000001</formula>
    </cfRule>
    <cfRule type="cellIs" dxfId="771" priority="2427" stopIfTrue="1" operator="equal">
      <formula>0</formula>
    </cfRule>
    <cfRule type="cellIs" dxfId="770" priority="2426" stopIfTrue="1" operator="greaterThan">
      <formula>0.0000001</formula>
    </cfRule>
    <cfRule type="cellIs" dxfId="769" priority="2425" stopIfTrue="1" operator="equal">
      <formula>0</formula>
    </cfRule>
    <cfRule type="cellIs" dxfId="768" priority="2424" stopIfTrue="1" operator="greaterThan">
      <formula>0.0000001</formula>
    </cfRule>
    <cfRule type="cellIs" dxfId="767" priority="2423" stopIfTrue="1" operator="equal">
      <formula>0</formula>
    </cfRule>
    <cfRule type="cellIs" dxfId="766" priority="2422" stopIfTrue="1" operator="greaterThan">
      <formula>0.0000001</formula>
    </cfRule>
    <cfRule type="cellIs" dxfId="765" priority="2420" stopIfTrue="1" operator="greaterThan">
      <formula>0.0000001</formula>
    </cfRule>
    <cfRule type="cellIs" dxfId="764" priority="2419" stopIfTrue="1" operator="equal">
      <formula>0</formula>
    </cfRule>
    <cfRule type="cellIs" dxfId="763" priority="2418" stopIfTrue="1" operator="greaterThan">
      <formula>0.0000001</formula>
    </cfRule>
    <cfRule type="cellIs" dxfId="762" priority="2416" stopIfTrue="1" operator="greaterThan">
      <formula>0.0000001</formula>
    </cfRule>
    <cfRule type="cellIs" dxfId="761" priority="2415" stopIfTrue="1" operator="equal">
      <formula>0</formula>
    </cfRule>
    <cfRule type="cellIs" dxfId="760" priority="2414" stopIfTrue="1" operator="greaterThan">
      <formula>0.0000001</formula>
    </cfRule>
    <cfRule type="cellIs" dxfId="759" priority="2413" stopIfTrue="1" operator="equal">
      <formula>0</formula>
    </cfRule>
    <cfRule type="cellIs" dxfId="758" priority="2412" stopIfTrue="1" operator="greaterThan">
      <formula>0.0000001</formula>
    </cfRule>
    <cfRule type="cellIs" dxfId="757" priority="2417" stopIfTrue="1" operator="equal">
      <formula>0</formula>
    </cfRule>
    <cfRule type="cellIs" dxfId="756" priority="2411" stopIfTrue="1" operator="equal">
      <formula>0</formula>
    </cfRule>
    <cfRule type="cellIs" dxfId="755" priority="2421" stopIfTrue="1" operator="equal">
      <formula>0</formula>
    </cfRule>
    <cfRule type="cellIs" dxfId="754" priority="2409" stopIfTrue="1" operator="equal">
      <formula>0</formula>
    </cfRule>
    <cfRule type="cellIs" dxfId="753" priority="2434" stopIfTrue="1" operator="greaterThan">
      <formula>0.0000001</formula>
    </cfRule>
    <cfRule type="cellIs" dxfId="752" priority="2433" stopIfTrue="1" operator="equal">
      <formula>0</formula>
    </cfRule>
    <cfRule type="cellIs" dxfId="751" priority="2430" stopIfTrue="1" operator="greaterThan">
      <formula>0.0000001</formula>
    </cfRule>
    <cfRule type="cellIs" dxfId="750" priority="2429" stopIfTrue="1" operator="equal">
      <formula>0</formula>
    </cfRule>
  </conditionalFormatting>
  <conditionalFormatting sqref="E18:L18">
    <cfRule type="cellIs" dxfId="749" priority="1336" stopIfTrue="1" operator="greaterThan">
      <formula>0.0000001</formula>
    </cfRule>
    <cfRule type="cellIs" dxfId="748" priority="1335" stopIfTrue="1" operator="equal">
      <formula>0</formula>
    </cfRule>
    <cfRule type="cellIs" dxfId="747" priority="1334" stopIfTrue="1" operator="greaterThan">
      <formula>0.0000001</formula>
    </cfRule>
    <cfRule type="cellIs" dxfId="746" priority="1332" stopIfTrue="1" operator="greaterThan">
      <formula>0.0000001</formula>
    </cfRule>
    <cfRule type="cellIs" dxfId="745" priority="1331" stopIfTrue="1" operator="equal">
      <formula>0</formula>
    </cfRule>
    <cfRule type="cellIs" dxfId="744" priority="1330" stopIfTrue="1" operator="greaterThan">
      <formula>0.0000001</formula>
    </cfRule>
    <cfRule type="cellIs" dxfId="743" priority="1329" stopIfTrue="1" operator="equal">
      <formula>0</formula>
    </cfRule>
    <cfRule type="cellIs" dxfId="742" priority="1328" stopIfTrue="1" operator="greaterThan">
      <formula>0.0000001</formula>
    </cfRule>
    <cfRule type="cellIs" dxfId="741" priority="1327" stopIfTrue="1" operator="equal">
      <formula>0</formula>
    </cfRule>
    <cfRule type="cellIs" dxfId="740" priority="1326" stopIfTrue="1" operator="greaterThan">
      <formula>0.0000001</formula>
    </cfRule>
    <cfRule type="cellIs" dxfId="739" priority="1325" stopIfTrue="1" operator="equal">
      <formula>0</formula>
    </cfRule>
    <cfRule type="cellIs" dxfId="738" priority="1324" stopIfTrue="1" operator="greaterThan">
      <formula>0.0000001</formula>
    </cfRule>
    <cfRule type="cellIs" dxfId="737" priority="1323" stopIfTrue="1" operator="equal">
      <formula>0</formula>
    </cfRule>
    <cfRule type="cellIs" dxfId="736" priority="1322" stopIfTrue="1" operator="greaterThan">
      <formula>0.0000001</formula>
    </cfRule>
    <cfRule type="cellIs" dxfId="735" priority="1321" stopIfTrue="1" operator="equal">
      <formula>0</formula>
    </cfRule>
    <cfRule type="cellIs" dxfId="734" priority="1333" stopIfTrue="1" operator="equal">
      <formula>0</formula>
    </cfRule>
    <cfRule type="cellIs" dxfId="733" priority="1350" stopIfTrue="1" operator="greaterThan">
      <formula>0.0000001</formula>
    </cfRule>
    <cfRule type="cellIs" dxfId="732" priority="1349" stopIfTrue="1" operator="equal">
      <formula>0</formula>
    </cfRule>
    <cfRule type="cellIs" dxfId="731" priority="1348" stopIfTrue="1" operator="greaterThan">
      <formula>0.0000001</formula>
    </cfRule>
    <cfRule type="cellIs" dxfId="730" priority="1347" stopIfTrue="1" operator="equal">
      <formula>0</formula>
    </cfRule>
    <cfRule type="cellIs" dxfId="729" priority="1346" stopIfTrue="1" operator="greaterThan">
      <formula>0.0000001</formula>
    </cfRule>
    <cfRule type="cellIs" dxfId="728" priority="1345" stopIfTrue="1" operator="equal">
      <formula>0</formula>
    </cfRule>
    <cfRule type="cellIs" dxfId="727" priority="1344" stopIfTrue="1" operator="greaterThan">
      <formula>0.0000001</formula>
    </cfRule>
    <cfRule type="cellIs" dxfId="726" priority="1343" stopIfTrue="1" operator="equal">
      <formula>0</formula>
    </cfRule>
    <cfRule type="cellIs" dxfId="725" priority="1342" stopIfTrue="1" operator="greaterThan">
      <formula>0.0000001</formula>
    </cfRule>
    <cfRule type="cellIs" dxfId="724" priority="1341" stopIfTrue="1" operator="equal">
      <formula>0</formula>
    </cfRule>
    <cfRule type="cellIs" dxfId="723" priority="1340" stopIfTrue="1" operator="greaterThan">
      <formula>0.0000001</formula>
    </cfRule>
    <cfRule type="cellIs" dxfId="722" priority="1339" stopIfTrue="1" operator="equal">
      <formula>0</formula>
    </cfRule>
    <cfRule type="cellIs" dxfId="721" priority="1338" stopIfTrue="1" operator="greaterThan">
      <formula>0.0000001</formula>
    </cfRule>
    <cfRule type="cellIs" dxfId="720" priority="1337" stopIfTrue="1" operator="equal">
      <formula>0</formula>
    </cfRule>
  </conditionalFormatting>
  <conditionalFormatting sqref="E20:L20">
    <cfRule type="cellIs" dxfId="719" priority="1309" stopIfTrue="1" operator="equal">
      <formula>0</formula>
    </cfRule>
    <cfRule type="cellIs" dxfId="718" priority="1293" stopIfTrue="1" operator="equal">
      <formula>0</formula>
    </cfRule>
    <cfRule type="cellIs" dxfId="717" priority="1292" stopIfTrue="1" operator="greaterThan">
      <formula>0.0000001</formula>
    </cfRule>
    <cfRule type="cellIs" dxfId="716" priority="1291" stopIfTrue="1" operator="equal">
      <formula>0</formula>
    </cfRule>
    <cfRule type="cellIs" dxfId="715" priority="1316" stopIfTrue="1" operator="greaterThan">
      <formula>0.0000001</formula>
    </cfRule>
    <cfRule type="cellIs" dxfId="714" priority="1313" stopIfTrue="1" operator="equal">
      <formula>0</formula>
    </cfRule>
    <cfRule type="cellIs" dxfId="713" priority="1314" stopIfTrue="1" operator="greaterThan">
      <formula>0.0000001</formula>
    </cfRule>
    <cfRule type="cellIs" dxfId="712" priority="1310" stopIfTrue="1" operator="greaterThan">
      <formula>0.0000001</formula>
    </cfRule>
    <cfRule type="cellIs" dxfId="711" priority="1315" stopIfTrue="1" operator="equal">
      <formula>0</formula>
    </cfRule>
    <cfRule type="cellIs" dxfId="710" priority="1317" stopIfTrue="1" operator="equal">
      <formula>0</formula>
    </cfRule>
    <cfRule type="cellIs" dxfId="709" priority="1318" stopIfTrue="1" operator="greaterThan">
      <formula>0.0000001</formula>
    </cfRule>
    <cfRule type="cellIs" dxfId="708" priority="1319" stopIfTrue="1" operator="equal">
      <formula>0</formula>
    </cfRule>
    <cfRule type="cellIs" dxfId="707" priority="1311" stopIfTrue="1" operator="equal">
      <formula>0</formula>
    </cfRule>
    <cfRule type="cellIs" dxfId="706" priority="1308" stopIfTrue="1" operator="greaterThan">
      <formula>0.0000001</formula>
    </cfRule>
    <cfRule type="cellIs" dxfId="705" priority="1320" stopIfTrue="1" operator="greaterThan">
      <formula>0.0000001</formula>
    </cfRule>
    <cfRule type="cellIs" dxfId="704" priority="1307" stopIfTrue="1" operator="equal">
      <formula>0</formula>
    </cfRule>
    <cfRule type="cellIs" dxfId="703" priority="1306" stopIfTrue="1" operator="greaterThan">
      <formula>0.0000001</formula>
    </cfRule>
    <cfRule type="cellIs" dxfId="702" priority="1305" stopIfTrue="1" operator="equal">
      <formula>0</formula>
    </cfRule>
    <cfRule type="cellIs" dxfId="701" priority="1304" stopIfTrue="1" operator="greaterThan">
      <formula>0.0000001</formula>
    </cfRule>
    <cfRule type="cellIs" dxfId="700" priority="1303" stopIfTrue="1" operator="equal">
      <formula>0</formula>
    </cfRule>
    <cfRule type="cellIs" dxfId="699" priority="1302" stopIfTrue="1" operator="greaterThan">
      <formula>0.0000001</formula>
    </cfRule>
    <cfRule type="cellIs" dxfId="698" priority="1301" stopIfTrue="1" operator="equal">
      <formula>0</formula>
    </cfRule>
    <cfRule type="cellIs" dxfId="697" priority="1300" stopIfTrue="1" operator="greaterThan">
      <formula>0.0000001</formula>
    </cfRule>
    <cfRule type="cellIs" dxfId="696" priority="1312" stopIfTrue="1" operator="greaterThan">
      <formula>0.0000001</formula>
    </cfRule>
    <cfRule type="cellIs" dxfId="695" priority="1299" stopIfTrue="1" operator="equal">
      <formula>0</formula>
    </cfRule>
    <cfRule type="cellIs" dxfId="694" priority="1298" stopIfTrue="1" operator="greaterThan">
      <formula>0.0000001</formula>
    </cfRule>
    <cfRule type="cellIs" dxfId="693" priority="1297" stopIfTrue="1" operator="equal">
      <formula>0</formula>
    </cfRule>
    <cfRule type="cellIs" dxfId="692" priority="1296" stopIfTrue="1" operator="greaterThan">
      <formula>0.0000001</formula>
    </cfRule>
    <cfRule type="cellIs" dxfId="691" priority="1295" stopIfTrue="1" operator="equal">
      <formula>0</formula>
    </cfRule>
    <cfRule type="cellIs" dxfId="690" priority="1294" stopIfTrue="1" operator="greaterThan">
      <formula>0.0000001</formula>
    </cfRule>
  </conditionalFormatting>
  <conditionalFormatting sqref="E22:L22">
    <cfRule type="cellIs" dxfId="689" priority="1290" stopIfTrue="1" operator="greaterThan">
      <formula>0.0000001</formula>
    </cfRule>
    <cfRule type="cellIs" dxfId="688" priority="1289" stopIfTrue="1" operator="equal">
      <formula>0</formula>
    </cfRule>
    <cfRule type="cellIs" dxfId="687" priority="1288" stopIfTrue="1" operator="greaterThan">
      <formula>0.0000001</formula>
    </cfRule>
    <cfRule type="cellIs" dxfId="686" priority="1286" stopIfTrue="1" operator="greaterThan">
      <formula>0.0000001</formula>
    </cfRule>
    <cfRule type="cellIs" dxfId="685" priority="1285" stopIfTrue="1" operator="equal">
      <formula>0</formula>
    </cfRule>
    <cfRule type="cellIs" dxfId="684" priority="1284" stopIfTrue="1" operator="greaterThan">
      <formula>0.0000001</formula>
    </cfRule>
    <cfRule type="cellIs" dxfId="683" priority="1283" stopIfTrue="1" operator="equal">
      <formula>0</formula>
    </cfRule>
    <cfRule type="cellIs" dxfId="682" priority="1282" stopIfTrue="1" operator="greaterThan">
      <formula>0.0000001</formula>
    </cfRule>
    <cfRule type="cellIs" dxfId="681" priority="1281" stopIfTrue="1" operator="equal">
      <formula>0</formula>
    </cfRule>
    <cfRule type="cellIs" dxfId="680" priority="1280" stopIfTrue="1" operator="greaterThan">
      <formula>0.0000001</formula>
    </cfRule>
    <cfRule type="cellIs" dxfId="679" priority="1278" stopIfTrue="1" operator="greaterThan">
      <formula>0.0000001</formula>
    </cfRule>
    <cfRule type="cellIs" dxfId="678" priority="1277" stopIfTrue="1" operator="equal">
      <formula>0</formula>
    </cfRule>
    <cfRule type="cellIs" dxfId="677" priority="1276" stopIfTrue="1" operator="greaterThan">
      <formula>0.0000001</formula>
    </cfRule>
    <cfRule type="cellIs" dxfId="676" priority="1275" stopIfTrue="1" operator="equal">
      <formula>0</formula>
    </cfRule>
    <cfRule type="cellIs" dxfId="675" priority="1274" stopIfTrue="1" operator="greaterThan">
      <formula>0.0000001</formula>
    </cfRule>
    <cfRule type="cellIs" dxfId="674" priority="1273" stopIfTrue="1" operator="equal">
      <formula>0</formula>
    </cfRule>
    <cfRule type="cellIs" dxfId="673" priority="1272" stopIfTrue="1" operator="greaterThan">
      <formula>0.0000001</formula>
    </cfRule>
    <cfRule type="cellIs" dxfId="672" priority="1270" stopIfTrue="1" operator="greaterThan">
      <formula>0.0000001</formula>
    </cfRule>
    <cfRule type="cellIs" dxfId="671" priority="1269" stopIfTrue="1" operator="equal">
      <formula>0</formula>
    </cfRule>
    <cfRule type="cellIs" dxfId="670" priority="1268" stopIfTrue="1" operator="greaterThan">
      <formula>0.0000001</formula>
    </cfRule>
    <cfRule type="cellIs" dxfId="669" priority="1267" stopIfTrue="1" operator="equal">
      <formula>0</formula>
    </cfRule>
    <cfRule type="cellIs" dxfId="668" priority="1266" stopIfTrue="1" operator="greaterThan">
      <formula>0.0000001</formula>
    </cfRule>
    <cfRule type="cellIs" dxfId="667" priority="1265" stopIfTrue="1" operator="equal">
      <formula>0</formula>
    </cfRule>
    <cfRule type="cellIs" dxfId="666" priority="1264" stopIfTrue="1" operator="greaterThan">
      <formula>0.0000001</formula>
    </cfRule>
    <cfRule type="cellIs" dxfId="665" priority="1263" stopIfTrue="1" operator="equal">
      <formula>0</formula>
    </cfRule>
    <cfRule type="cellIs" dxfId="664" priority="1287" stopIfTrue="1" operator="equal">
      <formula>0</formula>
    </cfRule>
    <cfRule type="cellIs" dxfId="663" priority="1279" stopIfTrue="1" operator="equal">
      <formula>0</formula>
    </cfRule>
    <cfRule type="cellIs" dxfId="662" priority="1262" stopIfTrue="1" operator="greaterThan">
      <formula>0.0000001</formula>
    </cfRule>
    <cfRule type="cellIs" dxfId="661" priority="1261" stopIfTrue="1" operator="equal">
      <formula>0</formula>
    </cfRule>
    <cfRule type="cellIs" dxfId="660" priority="1271" stopIfTrue="1" operator="equal">
      <formula>0</formula>
    </cfRule>
  </conditionalFormatting>
  <conditionalFormatting sqref="E26:L26">
    <cfRule type="cellIs" dxfId="659" priority="1202" stopIfTrue="1" operator="greaterThan">
      <formula>0.0000001</formula>
    </cfRule>
    <cfRule type="cellIs" dxfId="658" priority="1201" stopIfTrue="1" operator="equal">
      <formula>0</formula>
    </cfRule>
    <cfRule type="cellIs" dxfId="657" priority="1206" stopIfTrue="1" operator="greaterThan">
      <formula>0.0000001</formula>
    </cfRule>
    <cfRule type="cellIs" dxfId="656" priority="1230" stopIfTrue="1" operator="greaterThan">
      <formula>0.0000001</formula>
    </cfRule>
    <cfRule type="cellIs" dxfId="655" priority="1229" stopIfTrue="1" operator="equal">
      <formula>0</formula>
    </cfRule>
    <cfRule type="cellIs" dxfId="654" priority="1228" stopIfTrue="1" operator="greaterThan">
      <formula>0.0000001</formula>
    </cfRule>
    <cfRule type="cellIs" dxfId="653" priority="1227" stopIfTrue="1" operator="equal">
      <formula>0</formula>
    </cfRule>
    <cfRule type="cellIs" dxfId="652" priority="1226" stopIfTrue="1" operator="greaterThan">
      <formula>0.0000001</formula>
    </cfRule>
    <cfRule type="cellIs" dxfId="651" priority="1225" stopIfTrue="1" operator="equal">
      <formula>0</formula>
    </cfRule>
    <cfRule type="cellIs" dxfId="650" priority="1224" stopIfTrue="1" operator="greaterThan">
      <formula>0.0000001</formula>
    </cfRule>
    <cfRule type="cellIs" dxfId="649" priority="1223" stopIfTrue="1" operator="equal">
      <formula>0</formula>
    </cfRule>
    <cfRule type="cellIs" dxfId="648" priority="1222" stopIfTrue="1" operator="greaterThan">
      <formula>0.0000001</formula>
    </cfRule>
    <cfRule type="cellIs" dxfId="647" priority="1221" stopIfTrue="1" operator="equal">
      <formula>0</formula>
    </cfRule>
    <cfRule type="cellIs" dxfId="646" priority="1220" stopIfTrue="1" operator="greaterThan">
      <formula>0.0000001</formula>
    </cfRule>
    <cfRule type="cellIs" dxfId="645" priority="1219" stopIfTrue="1" operator="equal">
      <formula>0</formula>
    </cfRule>
    <cfRule type="cellIs" dxfId="644" priority="1218" stopIfTrue="1" operator="greaterThan">
      <formula>0.0000001</formula>
    </cfRule>
    <cfRule type="cellIs" dxfId="643" priority="1217" stopIfTrue="1" operator="equal">
      <formula>0</formula>
    </cfRule>
    <cfRule type="cellIs" dxfId="642" priority="1216" stopIfTrue="1" operator="greaterThan">
      <formula>0.0000001</formula>
    </cfRule>
    <cfRule type="cellIs" dxfId="641" priority="1215" stopIfTrue="1" operator="equal">
      <formula>0</formula>
    </cfRule>
    <cfRule type="cellIs" dxfId="640" priority="1214" stopIfTrue="1" operator="greaterThan">
      <formula>0.0000001</formula>
    </cfRule>
    <cfRule type="cellIs" dxfId="639" priority="1213" stopIfTrue="1" operator="equal">
      <formula>0</formula>
    </cfRule>
    <cfRule type="cellIs" dxfId="638" priority="1212" stopIfTrue="1" operator="greaterThan">
      <formula>0.0000001</formula>
    </cfRule>
    <cfRule type="cellIs" dxfId="637" priority="1211" stopIfTrue="1" operator="equal">
      <formula>0</formula>
    </cfRule>
    <cfRule type="cellIs" dxfId="636" priority="1210" stopIfTrue="1" operator="greaterThan">
      <formula>0.0000001</formula>
    </cfRule>
    <cfRule type="cellIs" dxfId="635" priority="1209" stopIfTrue="1" operator="equal">
      <formula>0</formula>
    </cfRule>
    <cfRule type="cellIs" dxfId="634" priority="1208" stopIfTrue="1" operator="greaterThan">
      <formula>0.0000001</formula>
    </cfRule>
    <cfRule type="cellIs" dxfId="633" priority="1207" stopIfTrue="1" operator="equal">
      <formula>0</formula>
    </cfRule>
    <cfRule type="cellIs" dxfId="632" priority="1205" stopIfTrue="1" operator="equal">
      <formula>0</formula>
    </cfRule>
    <cfRule type="cellIs" dxfId="631" priority="1204" stopIfTrue="1" operator="greaterThan">
      <formula>0.0000001</formula>
    </cfRule>
    <cfRule type="cellIs" dxfId="630" priority="1203" stopIfTrue="1" operator="equal">
      <formula>0</formula>
    </cfRule>
  </conditionalFormatting>
  <conditionalFormatting sqref="E28:L28">
    <cfRule type="cellIs" dxfId="629" priority="1180" stopIfTrue="1" operator="greaterThan">
      <formula>0.0000001</formula>
    </cfRule>
    <cfRule type="cellIs" dxfId="628" priority="1185" stopIfTrue="1" operator="equal">
      <formula>0</formula>
    </cfRule>
    <cfRule type="cellIs" dxfId="627" priority="1200" stopIfTrue="1" operator="greaterThan">
      <formula>0.0000001</formula>
    </cfRule>
    <cfRule type="cellIs" dxfId="626" priority="1199" stopIfTrue="1" operator="equal">
      <formula>0</formula>
    </cfRule>
    <cfRule type="cellIs" dxfId="625" priority="1198" stopIfTrue="1" operator="greaterThan">
      <formula>0.0000001</formula>
    </cfRule>
    <cfRule type="cellIs" dxfId="624" priority="1197" stopIfTrue="1" operator="equal">
      <formula>0</formula>
    </cfRule>
    <cfRule type="cellIs" dxfId="623" priority="1196" stopIfTrue="1" operator="greaterThan">
      <formula>0.0000001</formula>
    </cfRule>
    <cfRule type="cellIs" dxfId="622" priority="1195" stopIfTrue="1" operator="equal">
      <formula>0</formula>
    </cfRule>
    <cfRule type="cellIs" dxfId="621" priority="1194" stopIfTrue="1" operator="greaterThan">
      <formula>0.0000001</formula>
    </cfRule>
    <cfRule type="cellIs" dxfId="620" priority="1193" stopIfTrue="1" operator="equal">
      <formula>0</formula>
    </cfRule>
    <cfRule type="cellIs" dxfId="619" priority="1192" stopIfTrue="1" operator="greaterThan">
      <formula>0.0000001</formula>
    </cfRule>
    <cfRule type="cellIs" dxfId="618" priority="1191" stopIfTrue="1" operator="equal">
      <formula>0</formula>
    </cfRule>
    <cfRule type="cellIs" dxfId="617" priority="1190" stopIfTrue="1" operator="greaterThan">
      <formula>0.0000001</formula>
    </cfRule>
    <cfRule type="cellIs" dxfId="616" priority="1189" stopIfTrue="1" operator="equal">
      <formula>0</formula>
    </cfRule>
    <cfRule type="cellIs" dxfId="615" priority="1188" stopIfTrue="1" operator="greaterThan">
      <formula>0.0000001</formula>
    </cfRule>
    <cfRule type="cellIs" dxfId="614" priority="1187" stopIfTrue="1" operator="equal">
      <formula>0</formula>
    </cfRule>
    <cfRule type="cellIs" dxfId="613" priority="1171" stopIfTrue="1" operator="equal">
      <formula>0</formula>
    </cfRule>
    <cfRule type="cellIs" dxfId="612" priority="1172" stopIfTrue="1" operator="greaterThan">
      <formula>0.0000001</formula>
    </cfRule>
    <cfRule type="cellIs" dxfId="611" priority="1173" stopIfTrue="1" operator="equal">
      <formula>0</formula>
    </cfRule>
    <cfRule type="cellIs" dxfId="610" priority="1174" stopIfTrue="1" operator="greaterThan">
      <formula>0.0000001</formula>
    </cfRule>
    <cfRule type="cellIs" dxfId="609" priority="1175" stopIfTrue="1" operator="equal">
      <formula>0</formula>
    </cfRule>
    <cfRule type="cellIs" dxfId="608" priority="1176" stopIfTrue="1" operator="greaterThan">
      <formula>0.0000001</formula>
    </cfRule>
    <cfRule type="cellIs" dxfId="607" priority="1177" stopIfTrue="1" operator="equal">
      <formula>0</formula>
    </cfRule>
    <cfRule type="cellIs" dxfId="606" priority="1178" stopIfTrue="1" operator="greaterThan">
      <formula>0.0000001</formula>
    </cfRule>
    <cfRule type="cellIs" dxfId="605" priority="1179" stopIfTrue="1" operator="equal">
      <formula>0</formula>
    </cfRule>
    <cfRule type="cellIs" dxfId="604" priority="1186" stopIfTrue="1" operator="greaterThan">
      <formula>0.0000001</formula>
    </cfRule>
    <cfRule type="cellIs" dxfId="603" priority="1181" stopIfTrue="1" operator="equal">
      <formula>0</formula>
    </cfRule>
    <cfRule type="cellIs" dxfId="602" priority="1182" stopIfTrue="1" operator="greaterThan">
      <formula>0.0000001</formula>
    </cfRule>
    <cfRule type="cellIs" dxfId="601" priority="1183" stopIfTrue="1" operator="equal">
      <formula>0</formula>
    </cfRule>
    <cfRule type="cellIs" dxfId="600" priority="1184" stopIfTrue="1" operator="greaterThan">
      <formula>0.0000001</formula>
    </cfRule>
  </conditionalFormatting>
  <conditionalFormatting sqref="E30:L30">
    <cfRule type="cellIs" dxfId="599" priority="239" stopIfTrue="1" operator="equal">
      <formula>0</formula>
    </cfRule>
  </conditionalFormatting>
  <conditionalFormatting sqref="E32:L32">
    <cfRule type="cellIs" dxfId="598" priority="1111" stopIfTrue="1" operator="equal">
      <formula>0</formula>
    </cfRule>
    <cfRule type="cellIs" dxfId="597" priority="1121" stopIfTrue="1" operator="equal">
      <formula>0</formula>
    </cfRule>
    <cfRule type="cellIs" dxfId="596" priority="1140" stopIfTrue="1" operator="greaterThan">
      <formula>0.0000001</formula>
    </cfRule>
    <cfRule type="cellIs" dxfId="595" priority="1139" stopIfTrue="1" operator="equal">
      <formula>0</formula>
    </cfRule>
    <cfRule type="cellIs" dxfId="594" priority="1138" stopIfTrue="1" operator="greaterThan">
      <formula>0.0000001</formula>
    </cfRule>
    <cfRule type="cellIs" dxfId="593" priority="1137" stopIfTrue="1" operator="equal">
      <formula>0</formula>
    </cfRule>
    <cfRule type="cellIs" dxfId="592" priority="1136" stopIfTrue="1" operator="greaterThan">
      <formula>0.0000001</formula>
    </cfRule>
    <cfRule type="cellIs" dxfId="591" priority="1135" stopIfTrue="1" operator="equal">
      <formula>0</formula>
    </cfRule>
    <cfRule type="cellIs" dxfId="590" priority="1134" stopIfTrue="1" operator="greaterThan">
      <formula>0.0000001</formula>
    </cfRule>
    <cfRule type="cellIs" dxfId="589" priority="1133" stopIfTrue="1" operator="equal">
      <formula>0</formula>
    </cfRule>
    <cfRule type="cellIs" dxfId="588" priority="1132" stopIfTrue="1" operator="greaterThan">
      <formula>0.0000001</formula>
    </cfRule>
    <cfRule type="cellIs" dxfId="587" priority="1131" stopIfTrue="1" operator="equal">
      <formula>0</formula>
    </cfRule>
    <cfRule type="cellIs" dxfId="586" priority="1130" stopIfTrue="1" operator="greaterThan">
      <formula>0.0000001</formula>
    </cfRule>
    <cfRule type="cellIs" dxfId="585" priority="1129" stopIfTrue="1" operator="equal">
      <formula>0</formula>
    </cfRule>
    <cfRule type="cellIs" dxfId="584" priority="1128" stopIfTrue="1" operator="greaterThan">
      <formula>0.0000001</formula>
    </cfRule>
    <cfRule type="cellIs" dxfId="583" priority="1127" stopIfTrue="1" operator="equal">
      <formula>0</formula>
    </cfRule>
    <cfRule type="cellIs" dxfId="582" priority="1126" stopIfTrue="1" operator="greaterThan">
      <formula>0.0000001</formula>
    </cfRule>
    <cfRule type="cellIs" dxfId="581" priority="1125" stopIfTrue="1" operator="equal">
      <formula>0</formula>
    </cfRule>
    <cfRule type="cellIs" dxfId="580" priority="1124" stopIfTrue="1" operator="greaterThan">
      <formula>0.0000001</formula>
    </cfRule>
    <cfRule type="cellIs" dxfId="579" priority="1123" stopIfTrue="1" operator="equal">
      <formula>0</formula>
    </cfRule>
    <cfRule type="cellIs" dxfId="578" priority="1122" stopIfTrue="1" operator="greaterThan">
      <formula>0.0000001</formula>
    </cfRule>
    <cfRule type="cellIs" dxfId="577" priority="1120" stopIfTrue="1" operator="greaterThan">
      <formula>0.0000001</formula>
    </cfRule>
    <cfRule type="cellIs" dxfId="576" priority="1119" stopIfTrue="1" operator="equal">
      <formula>0</formula>
    </cfRule>
    <cfRule type="cellIs" dxfId="575" priority="1118" stopIfTrue="1" operator="greaterThan">
      <formula>0.0000001</formula>
    </cfRule>
    <cfRule type="cellIs" dxfId="574" priority="1117" stopIfTrue="1" operator="equal">
      <formula>0</formula>
    </cfRule>
    <cfRule type="cellIs" dxfId="573" priority="1116" stopIfTrue="1" operator="greaterThan">
      <formula>0.0000001</formula>
    </cfRule>
    <cfRule type="cellIs" dxfId="572" priority="1115" stopIfTrue="1" operator="equal">
      <formula>0</formula>
    </cfRule>
    <cfRule type="cellIs" dxfId="571" priority="1114" stopIfTrue="1" operator="greaterThan">
      <formula>0.0000001</formula>
    </cfRule>
    <cfRule type="cellIs" dxfId="570" priority="1113" stopIfTrue="1" operator="equal">
      <formula>0</formula>
    </cfRule>
    <cfRule type="cellIs" dxfId="569" priority="1112" stopIfTrue="1" operator="greaterThan">
      <formula>0.0000001</formula>
    </cfRule>
  </conditionalFormatting>
  <conditionalFormatting sqref="E34:L34">
    <cfRule type="cellIs" dxfId="568" priority="1082" stopIfTrue="1" operator="greaterThan">
      <formula>0.0000001</formula>
    </cfRule>
    <cfRule type="cellIs" dxfId="567" priority="209" stopIfTrue="1" operator="equal">
      <formula>0</formula>
    </cfRule>
    <cfRule type="cellIs" dxfId="566" priority="1110" stopIfTrue="1" operator="greaterThan">
      <formula>0.0000001</formula>
    </cfRule>
    <cfRule type="cellIs" dxfId="565" priority="1109" stopIfTrue="1" operator="equal">
      <formula>0</formula>
    </cfRule>
    <cfRule type="cellIs" dxfId="564" priority="1108" stopIfTrue="1" operator="greaterThan">
      <formula>0.0000001</formula>
    </cfRule>
    <cfRule type="cellIs" dxfId="563" priority="1107" stopIfTrue="1" operator="equal">
      <formula>0</formula>
    </cfRule>
    <cfRule type="cellIs" dxfId="562" priority="1106" stopIfTrue="1" operator="greaterThan">
      <formula>0.0000001</formula>
    </cfRule>
    <cfRule type="cellIs" dxfId="561" priority="1105" stopIfTrue="1" operator="equal">
      <formula>0</formula>
    </cfRule>
    <cfRule type="cellIs" dxfId="560" priority="1104" stopIfTrue="1" operator="greaterThan">
      <formula>0.0000001</formula>
    </cfRule>
    <cfRule type="cellIs" dxfId="559" priority="1103" stopIfTrue="1" operator="equal">
      <formula>0</formula>
    </cfRule>
    <cfRule type="cellIs" dxfId="558" priority="1102" stopIfTrue="1" operator="greaterThan">
      <formula>0.0000001</formula>
    </cfRule>
    <cfRule type="cellIs" dxfId="557" priority="1101" stopIfTrue="1" operator="equal">
      <formula>0</formula>
    </cfRule>
    <cfRule type="cellIs" dxfId="556" priority="1100" stopIfTrue="1" operator="greaterThan">
      <formula>0.0000001</formula>
    </cfRule>
    <cfRule type="cellIs" dxfId="555" priority="1099" stopIfTrue="1" operator="equal">
      <formula>0</formula>
    </cfRule>
    <cfRule type="cellIs" dxfId="554" priority="1098" stopIfTrue="1" operator="greaterThan">
      <formula>0.0000001</formula>
    </cfRule>
    <cfRule type="cellIs" dxfId="553" priority="1097" stopIfTrue="1" operator="equal">
      <formula>0</formula>
    </cfRule>
    <cfRule type="cellIs" dxfId="552" priority="1096" stopIfTrue="1" operator="greaterThan">
      <formula>0.0000001</formula>
    </cfRule>
    <cfRule type="cellIs" dxfId="551" priority="1095" stopIfTrue="1" operator="equal">
      <formula>0</formula>
    </cfRule>
    <cfRule type="cellIs" dxfId="550" priority="1094" stopIfTrue="1" operator="greaterThan">
      <formula>0.0000001</formula>
    </cfRule>
    <cfRule type="cellIs" dxfId="549" priority="1093" stopIfTrue="1" operator="equal">
      <formula>0</formula>
    </cfRule>
    <cfRule type="cellIs" dxfId="548" priority="1092" stopIfTrue="1" operator="greaterThan">
      <formula>0.0000001</formula>
    </cfRule>
    <cfRule type="cellIs" dxfId="547" priority="1091" stopIfTrue="1" operator="equal">
      <formula>0</formula>
    </cfRule>
    <cfRule type="cellIs" dxfId="546" priority="1090" stopIfTrue="1" operator="greaterThan">
      <formula>0.0000001</formula>
    </cfRule>
    <cfRule type="cellIs" dxfId="545" priority="1089" stopIfTrue="1" operator="equal">
      <formula>0</formula>
    </cfRule>
    <cfRule type="cellIs" dxfId="544" priority="1088" stopIfTrue="1" operator="greaterThan">
      <formula>0.0000001</formula>
    </cfRule>
    <cfRule type="cellIs" dxfId="543" priority="1087" stopIfTrue="1" operator="equal">
      <formula>0</formula>
    </cfRule>
    <cfRule type="cellIs" dxfId="542" priority="1086" stopIfTrue="1" operator="greaterThan">
      <formula>0.0000001</formula>
    </cfRule>
    <cfRule type="cellIs" dxfId="541" priority="1085" stopIfTrue="1" operator="equal">
      <formula>0</formula>
    </cfRule>
    <cfRule type="cellIs" dxfId="540" priority="1084" stopIfTrue="1" operator="greaterThan">
      <formula>0.0000001</formula>
    </cfRule>
    <cfRule type="cellIs" dxfId="539" priority="1083" stopIfTrue="1" operator="equal">
      <formula>0</formula>
    </cfRule>
  </conditionalFormatting>
  <conditionalFormatting sqref="E36:L36">
    <cfRule type="cellIs" dxfId="538" priority="1051" stopIfTrue="1" operator="equal">
      <formula>0</formula>
    </cfRule>
    <cfRule type="cellIs" dxfId="537" priority="1080" stopIfTrue="1" operator="greaterThan">
      <formula>0.0000001</formula>
    </cfRule>
    <cfRule type="cellIs" dxfId="536" priority="1079" stopIfTrue="1" operator="equal">
      <formula>0</formula>
    </cfRule>
    <cfRule type="cellIs" dxfId="535" priority="1078" stopIfTrue="1" operator="greaterThan">
      <formula>0.0000001</formula>
    </cfRule>
    <cfRule type="cellIs" dxfId="534" priority="1077" stopIfTrue="1" operator="equal">
      <formula>0</formula>
    </cfRule>
    <cfRule type="cellIs" dxfId="533" priority="1076" stopIfTrue="1" operator="greaterThan">
      <formula>0.0000001</formula>
    </cfRule>
    <cfRule type="cellIs" dxfId="532" priority="1075" stopIfTrue="1" operator="equal">
      <formula>0</formula>
    </cfRule>
    <cfRule type="cellIs" dxfId="531" priority="1074" stopIfTrue="1" operator="greaterThan">
      <formula>0.0000001</formula>
    </cfRule>
    <cfRule type="cellIs" dxfId="530" priority="1073" stopIfTrue="1" operator="equal">
      <formula>0</formula>
    </cfRule>
    <cfRule type="cellIs" dxfId="529" priority="1072" stopIfTrue="1" operator="greaterThan">
      <formula>0.0000001</formula>
    </cfRule>
    <cfRule type="cellIs" dxfId="528" priority="1071" stopIfTrue="1" operator="equal">
      <formula>0</formula>
    </cfRule>
    <cfRule type="cellIs" dxfId="527" priority="1070" stopIfTrue="1" operator="greaterThan">
      <formula>0.0000001</formula>
    </cfRule>
    <cfRule type="cellIs" dxfId="526" priority="1069" stopIfTrue="1" operator="equal">
      <formula>0</formula>
    </cfRule>
    <cfRule type="cellIs" dxfId="525" priority="1068" stopIfTrue="1" operator="greaterThan">
      <formula>0.0000001</formula>
    </cfRule>
    <cfRule type="cellIs" dxfId="524" priority="1067" stopIfTrue="1" operator="equal">
      <formula>0</formula>
    </cfRule>
    <cfRule type="cellIs" dxfId="523" priority="1066" stopIfTrue="1" operator="greaterThan">
      <formula>0.0000001</formula>
    </cfRule>
    <cfRule type="cellIs" dxfId="522" priority="1065" stopIfTrue="1" operator="equal">
      <formula>0</formula>
    </cfRule>
    <cfRule type="cellIs" dxfId="521" priority="1064" stopIfTrue="1" operator="greaterThan">
      <formula>0.0000001</formula>
    </cfRule>
    <cfRule type="cellIs" dxfId="520" priority="1063" stopIfTrue="1" operator="equal">
      <formula>0</formula>
    </cfRule>
    <cfRule type="cellIs" dxfId="519" priority="1062" stopIfTrue="1" operator="greaterThan">
      <formula>0.0000001</formula>
    </cfRule>
    <cfRule type="cellIs" dxfId="518" priority="1061" stopIfTrue="1" operator="equal">
      <formula>0</formula>
    </cfRule>
    <cfRule type="cellIs" dxfId="517" priority="1060" stopIfTrue="1" operator="greaterThan">
      <formula>0.0000001</formula>
    </cfRule>
    <cfRule type="cellIs" dxfId="516" priority="1059" stopIfTrue="1" operator="equal">
      <formula>0</formula>
    </cfRule>
    <cfRule type="cellIs" dxfId="515" priority="1058" stopIfTrue="1" operator="greaterThan">
      <formula>0.0000001</formula>
    </cfRule>
    <cfRule type="cellIs" dxfId="514" priority="1057" stopIfTrue="1" operator="equal">
      <formula>0</formula>
    </cfRule>
    <cfRule type="cellIs" dxfId="513" priority="1056" stopIfTrue="1" operator="greaterThan">
      <formula>0.0000001</formula>
    </cfRule>
    <cfRule type="cellIs" dxfId="512" priority="1055" stopIfTrue="1" operator="equal">
      <formula>0</formula>
    </cfRule>
    <cfRule type="cellIs" dxfId="511" priority="1054" stopIfTrue="1" operator="greaterThan">
      <formula>0.0000001</formula>
    </cfRule>
    <cfRule type="cellIs" dxfId="510" priority="1053" stopIfTrue="1" operator="equal">
      <formula>0</formula>
    </cfRule>
    <cfRule type="cellIs" dxfId="509" priority="1052" stopIfTrue="1" operator="greaterThan">
      <formula>0.0000001</formula>
    </cfRule>
  </conditionalFormatting>
  <conditionalFormatting sqref="E38:L38">
    <cfRule type="cellIs" dxfId="508" priority="1040" stopIfTrue="1" operator="greaterThan">
      <formula>0.0000001</formula>
    </cfRule>
    <cfRule type="cellIs" dxfId="507" priority="1050" stopIfTrue="1" operator="greaterThan">
      <formula>0.0000001</formula>
    </cfRule>
    <cfRule type="cellIs" dxfId="506" priority="1049" stopIfTrue="1" operator="equal">
      <formula>0</formula>
    </cfRule>
    <cfRule type="cellIs" dxfId="505" priority="1045" stopIfTrue="1" operator="equal">
      <formula>0</formula>
    </cfRule>
    <cfRule type="cellIs" dxfId="504" priority="1048" stopIfTrue="1" operator="greaterThan">
      <formula>0.0000001</formula>
    </cfRule>
    <cfRule type="cellIs" dxfId="503" priority="1047" stopIfTrue="1" operator="equal">
      <formula>0</formula>
    </cfRule>
    <cfRule type="cellIs" dxfId="502" priority="1046" stopIfTrue="1" operator="greaterThan">
      <formula>0.0000001</formula>
    </cfRule>
    <cfRule type="cellIs" dxfId="501" priority="1044" stopIfTrue="1" operator="greaterThan">
      <formula>0.0000001</formula>
    </cfRule>
    <cfRule type="cellIs" dxfId="500" priority="1043" stopIfTrue="1" operator="equal">
      <formula>0</formula>
    </cfRule>
    <cfRule type="cellIs" dxfId="499" priority="1042" stopIfTrue="1" operator="greaterThan">
      <formula>0.0000001</formula>
    </cfRule>
    <cfRule type="cellIs" dxfId="498" priority="1041" stopIfTrue="1" operator="equal">
      <formula>0</formula>
    </cfRule>
    <cfRule type="cellIs" dxfId="497" priority="1029" stopIfTrue="1" operator="equal">
      <formula>0</formula>
    </cfRule>
    <cfRule type="cellIs" dxfId="496" priority="1039" stopIfTrue="1" operator="equal">
      <formula>0</formula>
    </cfRule>
    <cfRule type="cellIs" dxfId="495" priority="1038" stopIfTrue="1" operator="greaterThan">
      <formula>0.0000001</formula>
    </cfRule>
    <cfRule type="cellIs" dxfId="494" priority="1037" stopIfTrue="1" operator="equal">
      <formula>0</formula>
    </cfRule>
    <cfRule type="cellIs" dxfId="493" priority="1036" stopIfTrue="1" operator="greaterThan">
      <formula>0.0000001</formula>
    </cfRule>
    <cfRule type="cellIs" dxfId="492" priority="1035" stopIfTrue="1" operator="equal">
      <formula>0</formula>
    </cfRule>
    <cfRule type="cellIs" dxfId="491" priority="1034" stopIfTrue="1" operator="greaterThan">
      <formula>0.0000001</formula>
    </cfRule>
    <cfRule type="cellIs" dxfId="490" priority="1033" stopIfTrue="1" operator="equal">
      <formula>0</formula>
    </cfRule>
    <cfRule type="cellIs" dxfId="489" priority="1032" stopIfTrue="1" operator="greaterThan">
      <formula>0.0000001</formula>
    </cfRule>
    <cfRule type="cellIs" dxfId="488" priority="1031" stopIfTrue="1" operator="equal">
      <formula>0</formula>
    </cfRule>
    <cfRule type="cellIs" dxfId="487" priority="1030" stopIfTrue="1" operator="greaterThan">
      <formula>0.0000001</formula>
    </cfRule>
    <cfRule type="cellIs" dxfId="486" priority="1021" stopIfTrue="1" operator="equal">
      <formula>0</formula>
    </cfRule>
    <cfRule type="cellIs" dxfId="485" priority="1028" stopIfTrue="1" operator="greaterThan">
      <formula>0.0000001</formula>
    </cfRule>
    <cfRule type="cellIs" dxfId="484" priority="1027" stopIfTrue="1" operator="equal">
      <formula>0</formula>
    </cfRule>
    <cfRule type="cellIs" dxfId="483" priority="1026" stopIfTrue="1" operator="greaterThan">
      <formula>0.0000001</formula>
    </cfRule>
    <cfRule type="cellIs" dxfId="482" priority="1025" stopIfTrue="1" operator="equal">
      <formula>0</formula>
    </cfRule>
    <cfRule type="cellIs" dxfId="481" priority="1024" stopIfTrue="1" operator="greaterThan">
      <formula>0.0000001</formula>
    </cfRule>
    <cfRule type="cellIs" dxfId="480" priority="1023" stopIfTrue="1" operator="equal">
      <formula>0</formula>
    </cfRule>
    <cfRule type="cellIs" dxfId="479" priority="1022" stopIfTrue="1" operator="greaterThan">
      <formula>0.0000001</formula>
    </cfRule>
  </conditionalFormatting>
  <conditionalFormatting sqref="E40:L40">
    <cfRule type="cellIs" dxfId="478" priority="991" stopIfTrue="1" operator="equal">
      <formula>0</formula>
    </cfRule>
    <cfRule type="cellIs" dxfId="477" priority="1020" stopIfTrue="1" operator="greaterThan">
      <formula>0.0000001</formula>
    </cfRule>
    <cfRule type="cellIs" dxfId="476" priority="1019" stopIfTrue="1" operator="equal">
      <formula>0</formula>
    </cfRule>
    <cfRule type="cellIs" dxfId="475" priority="1018" stopIfTrue="1" operator="greaterThan">
      <formula>0.0000001</formula>
    </cfRule>
    <cfRule type="cellIs" dxfId="474" priority="1017" stopIfTrue="1" operator="equal">
      <formula>0</formula>
    </cfRule>
    <cfRule type="cellIs" dxfId="473" priority="1016" stopIfTrue="1" operator="greaterThan">
      <formula>0.0000001</formula>
    </cfRule>
    <cfRule type="cellIs" dxfId="472" priority="1015" stopIfTrue="1" operator="equal">
      <formula>0</formula>
    </cfRule>
    <cfRule type="cellIs" dxfId="471" priority="1014" stopIfTrue="1" operator="greaterThan">
      <formula>0.0000001</formula>
    </cfRule>
    <cfRule type="cellIs" dxfId="470" priority="1013" stopIfTrue="1" operator="equal">
      <formula>0</formula>
    </cfRule>
    <cfRule type="cellIs" dxfId="469" priority="1012" stopIfTrue="1" operator="greaterThan">
      <formula>0.0000001</formula>
    </cfRule>
    <cfRule type="cellIs" dxfId="468" priority="1011" stopIfTrue="1" operator="equal">
      <formula>0</formula>
    </cfRule>
    <cfRule type="cellIs" dxfId="467" priority="1010" stopIfTrue="1" operator="greaterThan">
      <formula>0.0000001</formula>
    </cfRule>
    <cfRule type="cellIs" dxfId="466" priority="1009" stopIfTrue="1" operator="equal">
      <formula>0</formula>
    </cfRule>
    <cfRule type="cellIs" dxfId="465" priority="1008" stopIfTrue="1" operator="greaterThan">
      <formula>0.0000001</formula>
    </cfRule>
    <cfRule type="cellIs" dxfId="464" priority="1007" stopIfTrue="1" operator="equal">
      <formula>0</formula>
    </cfRule>
    <cfRule type="cellIs" dxfId="463" priority="1006" stopIfTrue="1" operator="greaterThan">
      <formula>0.0000001</formula>
    </cfRule>
    <cfRule type="cellIs" dxfId="462" priority="1005" stopIfTrue="1" operator="equal">
      <formula>0</formula>
    </cfRule>
    <cfRule type="cellIs" dxfId="461" priority="1004" stopIfTrue="1" operator="greaterThan">
      <formula>0.0000001</formula>
    </cfRule>
    <cfRule type="cellIs" dxfId="460" priority="1003" stopIfTrue="1" operator="equal">
      <formula>0</formula>
    </cfRule>
    <cfRule type="cellIs" dxfId="459" priority="1002" stopIfTrue="1" operator="greaterThan">
      <formula>0.0000001</formula>
    </cfRule>
    <cfRule type="cellIs" dxfId="458" priority="1001" stopIfTrue="1" operator="equal">
      <formula>0</formula>
    </cfRule>
    <cfRule type="cellIs" dxfId="457" priority="1000" stopIfTrue="1" operator="greaterThan">
      <formula>0.0000001</formula>
    </cfRule>
    <cfRule type="cellIs" dxfId="456" priority="999" stopIfTrue="1" operator="equal">
      <formula>0</formula>
    </cfRule>
    <cfRule type="cellIs" dxfId="455" priority="998" stopIfTrue="1" operator="greaterThan">
      <formula>0.0000001</formula>
    </cfRule>
    <cfRule type="cellIs" dxfId="454" priority="997" stopIfTrue="1" operator="equal">
      <formula>0</formula>
    </cfRule>
    <cfRule type="cellIs" dxfId="453" priority="996" stopIfTrue="1" operator="greaterThan">
      <formula>0.0000001</formula>
    </cfRule>
    <cfRule type="cellIs" dxfId="452" priority="995" stopIfTrue="1" operator="equal">
      <formula>0</formula>
    </cfRule>
    <cfRule type="cellIs" dxfId="451" priority="994" stopIfTrue="1" operator="greaterThan">
      <formula>0.0000001</formula>
    </cfRule>
    <cfRule type="cellIs" dxfId="450" priority="993" stopIfTrue="1" operator="equal">
      <formula>0</formula>
    </cfRule>
    <cfRule type="cellIs" dxfId="449" priority="992" stopIfTrue="1" operator="greaterThan">
      <formula>0.0000001</formula>
    </cfRule>
  </conditionalFormatting>
  <conditionalFormatting sqref="E42:L42">
    <cfRule type="cellIs" dxfId="448" priority="961" stopIfTrue="1" operator="equal">
      <formula>0</formula>
    </cfRule>
    <cfRule type="cellIs" dxfId="447" priority="990" stopIfTrue="1" operator="greaterThan">
      <formula>0.0000001</formula>
    </cfRule>
    <cfRule type="cellIs" dxfId="446" priority="989" stopIfTrue="1" operator="equal">
      <formula>0</formula>
    </cfRule>
    <cfRule type="cellIs" dxfId="445" priority="988" stopIfTrue="1" operator="greaterThan">
      <formula>0.0000001</formula>
    </cfRule>
    <cfRule type="cellIs" dxfId="444" priority="987" stopIfTrue="1" operator="equal">
      <formula>0</formula>
    </cfRule>
    <cfRule type="cellIs" dxfId="443" priority="986" stopIfTrue="1" operator="greaterThan">
      <formula>0.0000001</formula>
    </cfRule>
    <cfRule type="cellIs" dxfId="442" priority="985" stopIfTrue="1" operator="equal">
      <formula>0</formula>
    </cfRule>
    <cfRule type="cellIs" dxfId="441" priority="984" stopIfTrue="1" operator="greaterThan">
      <formula>0.0000001</formula>
    </cfRule>
    <cfRule type="cellIs" dxfId="440" priority="983" stopIfTrue="1" operator="equal">
      <formula>0</formula>
    </cfRule>
    <cfRule type="cellIs" dxfId="439" priority="982" stopIfTrue="1" operator="greaterThan">
      <formula>0.0000001</formula>
    </cfRule>
    <cfRule type="cellIs" dxfId="438" priority="981" stopIfTrue="1" operator="equal">
      <formula>0</formula>
    </cfRule>
    <cfRule type="cellIs" dxfId="437" priority="980" stopIfTrue="1" operator="greaterThan">
      <formula>0.0000001</formula>
    </cfRule>
    <cfRule type="cellIs" dxfId="436" priority="979" stopIfTrue="1" operator="equal">
      <formula>0</formula>
    </cfRule>
    <cfRule type="cellIs" dxfId="435" priority="978" stopIfTrue="1" operator="greaterThan">
      <formula>0.0000001</formula>
    </cfRule>
    <cfRule type="cellIs" dxfId="434" priority="977" stopIfTrue="1" operator="equal">
      <formula>0</formula>
    </cfRule>
    <cfRule type="cellIs" dxfId="433" priority="976" stopIfTrue="1" operator="greaterThan">
      <formula>0.0000001</formula>
    </cfRule>
    <cfRule type="cellIs" dxfId="432" priority="975" stopIfTrue="1" operator="equal">
      <formula>0</formula>
    </cfRule>
    <cfRule type="cellIs" dxfId="431" priority="974" stopIfTrue="1" operator="greaterThan">
      <formula>0.0000001</formula>
    </cfRule>
    <cfRule type="cellIs" dxfId="430" priority="973" stopIfTrue="1" operator="equal">
      <formula>0</formula>
    </cfRule>
    <cfRule type="cellIs" dxfId="429" priority="972" stopIfTrue="1" operator="greaterThan">
      <formula>0.0000001</formula>
    </cfRule>
    <cfRule type="cellIs" dxfId="428" priority="971" stopIfTrue="1" operator="equal">
      <formula>0</formula>
    </cfRule>
    <cfRule type="cellIs" dxfId="427" priority="970" stopIfTrue="1" operator="greaterThan">
      <formula>0.0000001</formula>
    </cfRule>
    <cfRule type="cellIs" dxfId="426" priority="969" stopIfTrue="1" operator="equal">
      <formula>0</formula>
    </cfRule>
    <cfRule type="cellIs" dxfId="425" priority="968" stopIfTrue="1" operator="greaterThan">
      <formula>0.0000001</formula>
    </cfRule>
    <cfRule type="cellIs" dxfId="424" priority="967" stopIfTrue="1" operator="equal">
      <formula>0</formula>
    </cfRule>
    <cfRule type="cellIs" dxfId="423" priority="966" stopIfTrue="1" operator="greaterThan">
      <formula>0.0000001</formula>
    </cfRule>
    <cfRule type="cellIs" dxfId="422" priority="965" stopIfTrue="1" operator="equal">
      <formula>0</formula>
    </cfRule>
    <cfRule type="cellIs" dxfId="421" priority="964" stopIfTrue="1" operator="greaterThan">
      <formula>0.0000001</formula>
    </cfRule>
    <cfRule type="cellIs" dxfId="420" priority="963" stopIfTrue="1" operator="equal">
      <formula>0</formula>
    </cfRule>
    <cfRule type="cellIs" dxfId="419" priority="962" stopIfTrue="1" operator="greaterThan">
      <formula>0.0000001</formula>
    </cfRule>
  </conditionalFormatting>
  <conditionalFormatting sqref="E44:L44">
    <cfRule type="cellIs" dxfId="418" priority="660" stopIfTrue="1" operator="greaterThan">
      <formula>0.0000001</formula>
    </cfRule>
    <cfRule type="cellIs" dxfId="417" priority="631" stopIfTrue="1" operator="equal">
      <formula>0</formula>
    </cfRule>
    <cfRule type="cellIs" dxfId="416" priority="632" stopIfTrue="1" operator="greaterThan">
      <formula>0.0000001</formula>
    </cfRule>
    <cfRule type="cellIs" dxfId="415" priority="633" stopIfTrue="1" operator="equal">
      <formula>0</formula>
    </cfRule>
    <cfRule type="cellIs" dxfId="414" priority="634" stopIfTrue="1" operator="greaterThan">
      <formula>0.0000001</formula>
    </cfRule>
    <cfRule type="cellIs" dxfId="413" priority="635" stopIfTrue="1" operator="equal">
      <formula>0</formula>
    </cfRule>
    <cfRule type="cellIs" dxfId="412" priority="636" stopIfTrue="1" operator="greaterThan">
      <formula>0.0000001</formula>
    </cfRule>
    <cfRule type="cellIs" dxfId="411" priority="637" stopIfTrue="1" operator="equal">
      <formula>0</formula>
    </cfRule>
    <cfRule type="cellIs" dxfId="410" priority="638" stopIfTrue="1" operator="greaterThan">
      <formula>0.0000001</formula>
    </cfRule>
    <cfRule type="cellIs" dxfId="409" priority="639" stopIfTrue="1" operator="equal">
      <formula>0</formula>
    </cfRule>
    <cfRule type="cellIs" dxfId="408" priority="640" stopIfTrue="1" operator="greaterThan">
      <formula>0.0000001</formula>
    </cfRule>
    <cfRule type="cellIs" dxfId="407" priority="641" stopIfTrue="1" operator="equal">
      <formula>0</formula>
    </cfRule>
    <cfRule type="cellIs" dxfId="406" priority="642" stopIfTrue="1" operator="greaterThan">
      <formula>0.0000001</formula>
    </cfRule>
    <cfRule type="cellIs" dxfId="405" priority="643" stopIfTrue="1" operator="equal">
      <formula>0</formula>
    </cfRule>
    <cfRule type="cellIs" dxfId="404" priority="644" stopIfTrue="1" operator="greaterThan">
      <formula>0.0000001</formula>
    </cfRule>
    <cfRule type="cellIs" dxfId="403" priority="645" stopIfTrue="1" operator="equal">
      <formula>0</formula>
    </cfRule>
    <cfRule type="cellIs" dxfId="402" priority="646" stopIfTrue="1" operator="greaterThan">
      <formula>0.0000001</formula>
    </cfRule>
    <cfRule type="cellIs" dxfId="401" priority="647" stopIfTrue="1" operator="equal">
      <formula>0</formula>
    </cfRule>
    <cfRule type="cellIs" dxfId="400" priority="648" stopIfTrue="1" operator="greaterThan">
      <formula>0.0000001</formula>
    </cfRule>
    <cfRule type="cellIs" dxfId="399" priority="649" stopIfTrue="1" operator="equal">
      <formula>0</formula>
    </cfRule>
    <cfRule type="cellIs" dxfId="398" priority="650" stopIfTrue="1" operator="greaterThan">
      <formula>0.0000001</formula>
    </cfRule>
    <cfRule type="cellIs" dxfId="397" priority="651" stopIfTrue="1" operator="equal">
      <formula>0</formula>
    </cfRule>
    <cfRule type="cellIs" dxfId="396" priority="652" stopIfTrue="1" operator="greaterThan">
      <formula>0.0000001</formula>
    </cfRule>
    <cfRule type="cellIs" dxfId="395" priority="653" stopIfTrue="1" operator="equal">
      <formula>0</formula>
    </cfRule>
    <cfRule type="cellIs" dxfId="394" priority="654" stopIfTrue="1" operator="greaterThan">
      <formula>0.0000001</formula>
    </cfRule>
    <cfRule type="cellIs" dxfId="393" priority="655" stopIfTrue="1" operator="equal">
      <formula>0</formula>
    </cfRule>
    <cfRule type="cellIs" dxfId="392" priority="656" stopIfTrue="1" operator="greaterThan">
      <formula>0.0000001</formula>
    </cfRule>
    <cfRule type="cellIs" dxfId="391" priority="657" stopIfTrue="1" operator="equal">
      <formula>0</formula>
    </cfRule>
    <cfRule type="cellIs" dxfId="390" priority="658" stopIfTrue="1" operator="greaterThan">
      <formula>0.0000001</formula>
    </cfRule>
    <cfRule type="cellIs" dxfId="389" priority="659" stopIfTrue="1" operator="equal">
      <formula>0</formula>
    </cfRule>
  </conditionalFormatting>
  <conditionalFormatting sqref="E46:L46">
    <cfRule type="cellIs" dxfId="388" priority="609" stopIfTrue="1" operator="equal">
      <formula>0</formula>
    </cfRule>
    <cfRule type="cellIs" dxfId="387" priority="630" stopIfTrue="1" operator="greaterThan">
      <formula>0.0000001</formula>
    </cfRule>
    <cfRule type="cellIs" dxfId="386" priority="629" stopIfTrue="1" operator="equal">
      <formula>0</formula>
    </cfRule>
    <cfRule type="cellIs" dxfId="385" priority="628" stopIfTrue="1" operator="greaterThan">
      <formula>0.0000001</formula>
    </cfRule>
    <cfRule type="cellIs" dxfId="384" priority="627" stopIfTrue="1" operator="equal">
      <formula>0</formula>
    </cfRule>
    <cfRule type="cellIs" dxfId="383" priority="626" stopIfTrue="1" operator="greaterThan">
      <formula>0.0000001</formula>
    </cfRule>
    <cfRule type="cellIs" dxfId="382" priority="625" stopIfTrue="1" operator="equal">
      <formula>0</formula>
    </cfRule>
    <cfRule type="cellIs" dxfId="381" priority="624" stopIfTrue="1" operator="greaterThan">
      <formula>0.0000001</formula>
    </cfRule>
    <cfRule type="cellIs" dxfId="380" priority="623" stopIfTrue="1" operator="equal">
      <formula>0</formula>
    </cfRule>
    <cfRule type="cellIs" dxfId="379" priority="622" stopIfTrue="1" operator="greaterThan">
      <formula>0.0000001</formula>
    </cfRule>
    <cfRule type="cellIs" dxfId="378" priority="621" stopIfTrue="1" operator="equal">
      <formula>0</formula>
    </cfRule>
    <cfRule type="cellIs" dxfId="377" priority="620" stopIfTrue="1" operator="greaterThan">
      <formula>0.0000001</formula>
    </cfRule>
    <cfRule type="cellIs" dxfId="376" priority="619" stopIfTrue="1" operator="equal">
      <formula>0</formula>
    </cfRule>
    <cfRule type="cellIs" dxfId="375" priority="618" stopIfTrue="1" operator="greaterThan">
      <formula>0.0000001</formula>
    </cfRule>
    <cfRule type="cellIs" dxfId="374" priority="617" stopIfTrue="1" operator="equal">
      <formula>0</formula>
    </cfRule>
    <cfRule type="cellIs" dxfId="373" priority="616" stopIfTrue="1" operator="greaterThan">
      <formula>0.0000001</formula>
    </cfRule>
    <cfRule type="cellIs" dxfId="372" priority="615" stopIfTrue="1" operator="equal">
      <formula>0</formula>
    </cfRule>
    <cfRule type="cellIs" dxfId="371" priority="614" stopIfTrue="1" operator="greaterThan">
      <formula>0.0000001</formula>
    </cfRule>
    <cfRule type="cellIs" dxfId="370" priority="613" stopIfTrue="1" operator="equal">
      <formula>0</formula>
    </cfRule>
    <cfRule type="cellIs" dxfId="369" priority="612" stopIfTrue="1" operator="greaterThan">
      <formula>0.0000001</formula>
    </cfRule>
    <cfRule type="cellIs" dxfId="368" priority="611" stopIfTrue="1" operator="equal">
      <formula>0</formula>
    </cfRule>
    <cfRule type="cellIs" dxfId="367" priority="610" stopIfTrue="1" operator="greaterThan">
      <formula>0.0000001</formula>
    </cfRule>
    <cfRule type="cellIs" dxfId="366" priority="434" stopIfTrue="1" operator="greaterThan">
      <formula>0.0000001</formula>
    </cfRule>
    <cfRule type="cellIs" dxfId="365" priority="608" stopIfTrue="1" operator="greaterThan">
      <formula>0.0000001</formula>
    </cfRule>
    <cfRule type="cellIs" dxfId="364" priority="607" stopIfTrue="1" operator="equal">
      <formula>0</formula>
    </cfRule>
    <cfRule type="cellIs" dxfId="363" priority="606" stopIfTrue="1" operator="greaterThan">
      <formula>0.0000001</formula>
    </cfRule>
    <cfRule type="cellIs" dxfId="362" priority="605" stopIfTrue="1" operator="equal">
      <formula>0</formula>
    </cfRule>
    <cfRule type="cellIs" dxfId="361" priority="604" stopIfTrue="1" operator="greaterThan">
      <formula>0.0000001</formula>
    </cfRule>
    <cfRule type="cellIs" dxfId="360" priority="603" stopIfTrue="1" operator="equal">
      <formula>0</formula>
    </cfRule>
    <cfRule type="cellIs" dxfId="359" priority="602" stopIfTrue="1" operator="greaterThan">
      <formula>0.0000001</formula>
    </cfRule>
    <cfRule type="cellIs" dxfId="358" priority="601" stopIfTrue="1" operator="equal">
      <formula>0</formula>
    </cfRule>
    <cfRule type="cellIs" dxfId="357" priority="435" stopIfTrue="1" operator="equal">
      <formula>0</formula>
    </cfRule>
    <cfRule type="cellIs" dxfId="356" priority="436" stopIfTrue="1" operator="greaterThan">
      <formula>0.0000001</formula>
    </cfRule>
    <cfRule type="cellIs" dxfId="355" priority="440" stopIfTrue="1" operator="greaterThan">
      <formula>0.0000001</formula>
    </cfRule>
    <cfRule type="cellIs" dxfId="354" priority="441" stopIfTrue="1" operator="equal">
      <formula>0</formula>
    </cfRule>
    <cfRule type="cellIs" dxfId="353" priority="442" stopIfTrue="1" operator="greaterThan">
      <formula>0.0000001</formula>
    </cfRule>
    <cfRule type="cellIs" dxfId="352" priority="443" stopIfTrue="1" operator="equal">
      <formula>0</formula>
    </cfRule>
    <cfRule type="cellIs" dxfId="351" priority="445" stopIfTrue="1" operator="equal">
      <formula>0</formula>
    </cfRule>
    <cfRule type="cellIs" dxfId="350" priority="446" stopIfTrue="1" operator="greaterThan">
      <formula>0.0000001</formula>
    </cfRule>
    <cfRule type="cellIs" dxfId="349" priority="447" stopIfTrue="1" operator="equal">
      <formula>0</formula>
    </cfRule>
    <cfRule type="cellIs" dxfId="348" priority="437" stopIfTrue="1" operator="equal">
      <formula>0</formula>
    </cfRule>
    <cfRule type="cellIs" dxfId="347" priority="448" stopIfTrue="1" operator="greaterThan">
      <formula>0.0000001</formula>
    </cfRule>
    <cfRule type="cellIs" dxfId="346" priority="449" stopIfTrue="1" operator="equal">
      <formula>0</formula>
    </cfRule>
    <cfRule type="cellIs" dxfId="345" priority="450" stopIfTrue="1" operator="greaterThan">
      <formula>0.0000001</formula>
    </cfRule>
    <cfRule type="cellIs" dxfId="344" priority="444" stopIfTrue="1" operator="greaterThan">
      <formula>0.0000001</formula>
    </cfRule>
    <cfRule type="cellIs" dxfId="343" priority="421" stopIfTrue="1" operator="equal">
      <formula>0</formula>
    </cfRule>
    <cfRule type="cellIs" dxfId="342" priority="422" stopIfTrue="1" operator="greaterThan">
      <formula>0.0000001</formula>
    </cfRule>
    <cfRule type="cellIs" dxfId="341" priority="423" stopIfTrue="1" operator="equal">
      <formula>0</formula>
    </cfRule>
    <cfRule type="cellIs" dxfId="340" priority="424" stopIfTrue="1" operator="greaterThan">
      <formula>0.0000001</formula>
    </cfRule>
    <cfRule type="cellIs" dxfId="339" priority="425" stopIfTrue="1" operator="equal">
      <formula>0</formula>
    </cfRule>
    <cfRule type="cellIs" dxfId="338" priority="426" stopIfTrue="1" operator="greaterThan">
      <formula>0.0000001</formula>
    </cfRule>
    <cfRule type="cellIs" dxfId="337" priority="427" stopIfTrue="1" operator="equal">
      <formula>0</formula>
    </cfRule>
    <cfRule type="cellIs" dxfId="336" priority="428" stopIfTrue="1" operator="greaterThan">
      <formula>0.0000001</formula>
    </cfRule>
    <cfRule type="cellIs" dxfId="335" priority="429" stopIfTrue="1" operator="equal">
      <formula>0</formula>
    </cfRule>
    <cfRule type="cellIs" dxfId="334" priority="430" stopIfTrue="1" operator="greaterThan">
      <formula>0.0000001</formula>
    </cfRule>
    <cfRule type="cellIs" dxfId="333" priority="431" stopIfTrue="1" operator="equal">
      <formula>0</formula>
    </cfRule>
    <cfRule type="cellIs" dxfId="332" priority="432" stopIfTrue="1" operator="greaterThan">
      <formula>0.0000001</formula>
    </cfRule>
    <cfRule type="cellIs" dxfId="331" priority="433" stopIfTrue="1" operator="equal">
      <formula>0</formula>
    </cfRule>
    <cfRule type="cellIs" dxfId="330" priority="439" stopIfTrue="1" operator="equal">
      <formula>0</formula>
    </cfRule>
    <cfRule type="cellIs" dxfId="329" priority="438" stopIfTrue="1" operator="greaterThan">
      <formula>0.0000001</formula>
    </cfRule>
  </conditionalFormatting>
  <conditionalFormatting sqref="E48:L48">
    <cfRule type="cellIs" dxfId="328" priority="599" stopIfTrue="1" operator="equal">
      <formula>0</formula>
    </cfRule>
    <cfRule type="cellIs" dxfId="327" priority="598" stopIfTrue="1" operator="greaterThan">
      <formula>0.0000001</formula>
    </cfRule>
    <cfRule type="cellIs" dxfId="326" priority="597" stopIfTrue="1" operator="equal">
      <formula>0</formula>
    </cfRule>
    <cfRule type="cellIs" dxfId="325" priority="596" stopIfTrue="1" operator="greaterThan">
      <formula>0.0000001</formula>
    </cfRule>
    <cfRule type="cellIs" dxfId="324" priority="595" stopIfTrue="1" operator="equal">
      <formula>0</formula>
    </cfRule>
    <cfRule type="cellIs" dxfId="323" priority="594" stopIfTrue="1" operator="greaterThan">
      <formula>0.0000001</formula>
    </cfRule>
    <cfRule type="cellIs" dxfId="322" priority="593" stopIfTrue="1" operator="equal">
      <formula>0</formula>
    </cfRule>
    <cfRule type="cellIs" dxfId="321" priority="592" stopIfTrue="1" operator="greaterThan">
      <formula>0.0000001</formula>
    </cfRule>
    <cfRule type="cellIs" dxfId="320" priority="591" stopIfTrue="1" operator="equal">
      <formula>0</formula>
    </cfRule>
    <cfRule type="cellIs" dxfId="319" priority="590" stopIfTrue="1" operator="greaterThan">
      <formula>0.0000001</formula>
    </cfRule>
    <cfRule type="cellIs" dxfId="318" priority="589" stopIfTrue="1" operator="equal">
      <formula>0</formula>
    </cfRule>
    <cfRule type="cellIs" dxfId="317" priority="588" stopIfTrue="1" operator="greaterThan">
      <formula>0.0000001</formula>
    </cfRule>
    <cfRule type="cellIs" dxfId="316" priority="587" stopIfTrue="1" operator="equal">
      <formula>0</formula>
    </cfRule>
    <cfRule type="cellIs" dxfId="315" priority="586" stopIfTrue="1" operator="greaterThan">
      <formula>0.0000001</formula>
    </cfRule>
    <cfRule type="cellIs" dxfId="314" priority="585" stopIfTrue="1" operator="equal">
      <formula>0</formula>
    </cfRule>
    <cfRule type="cellIs" dxfId="313" priority="584" stopIfTrue="1" operator="greaterThan">
      <formula>0.0000001</formula>
    </cfRule>
    <cfRule type="cellIs" dxfId="312" priority="583" stopIfTrue="1" operator="equal">
      <formula>0</formula>
    </cfRule>
    <cfRule type="cellIs" dxfId="311" priority="582" stopIfTrue="1" operator="greaterThan">
      <formula>0.0000001</formula>
    </cfRule>
    <cfRule type="cellIs" dxfId="310" priority="581" stopIfTrue="1" operator="equal">
      <formula>0</formula>
    </cfRule>
    <cfRule type="cellIs" dxfId="309" priority="580" stopIfTrue="1" operator="greaterThan">
      <formula>0.0000001</formula>
    </cfRule>
    <cfRule type="cellIs" dxfId="308" priority="579" stopIfTrue="1" operator="equal">
      <formula>0</formula>
    </cfRule>
    <cfRule type="cellIs" dxfId="307" priority="578" stopIfTrue="1" operator="greaterThan">
      <formula>0.0000001</formula>
    </cfRule>
    <cfRule type="cellIs" dxfId="306" priority="577" stopIfTrue="1" operator="equal">
      <formula>0</formula>
    </cfRule>
    <cfRule type="cellIs" dxfId="305" priority="576" stopIfTrue="1" operator="greaterThan">
      <formula>0.0000001</formula>
    </cfRule>
    <cfRule type="cellIs" dxfId="304" priority="575" stopIfTrue="1" operator="equal">
      <formula>0</formula>
    </cfRule>
    <cfRule type="cellIs" dxfId="303" priority="574" stopIfTrue="1" operator="greaterThan">
      <formula>0.0000001</formula>
    </cfRule>
    <cfRule type="cellIs" dxfId="302" priority="573" stopIfTrue="1" operator="equal">
      <formula>0</formula>
    </cfRule>
    <cfRule type="cellIs" dxfId="301" priority="572" stopIfTrue="1" operator="greaterThan">
      <formula>0.0000001</formula>
    </cfRule>
    <cfRule type="cellIs" dxfId="300" priority="571" stopIfTrue="1" operator="equal">
      <formula>0</formula>
    </cfRule>
    <cfRule type="cellIs" dxfId="299" priority="416" stopIfTrue="1" operator="greaterThan">
      <formula>0.0000001</formula>
    </cfRule>
    <cfRule type="cellIs" dxfId="298" priority="391" stopIfTrue="1" operator="equal">
      <formula>0</formula>
    </cfRule>
    <cfRule type="cellIs" dxfId="297" priority="420" stopIfTrue="1" operator="greaterThan">
      <formula>0.0000001</formula>
    </cfRule>
    <cfRule type="cellIs" dxfId="296" priority="419" stopIfTrue="1" operator="equal">
      <formula>0</formula>
    </cfRule>
    <cfRule type="cellIs" dxfId="295" priority="418" stopIfTrue="1" operator="greaterThan">
      <formula>0.0000001</formula>
    </cfRule>
    <cfRule type="cellIs" dxfId="294" priority="417" stopIfTrue="1" operator="equal">
      <formula>0</formula>
    </cfRule>
    <cfRule type="cellIs" dxfId="293" priority="415" stopIfTrue="1" operator="equal">
      <formula>0</formula>
    </cfRule>
    <cfRule type="cellIs" dxfId="292" priority="414" stopIfTrue="1" operator="greaterThan">
      <formula>0.0000001</formula>
    </cfRule>
    <cfRule type="cellIs" dxfId="291" priority="413" stopIfTrue="1" operator="equal">
      <formula>0</formula>
    </cfRule>
    <cfRule type="cellIs" dxfId="290" priority="406" stopIfTrue="1" operator="greaterThan">
      <formula>0.0000001</formula>
    </cfRule>
    <cfRule type="cellIs" dxfId="289" priority="411" stopIfTrue="1" operator="equal">
      <formula>0</formula>
    </cfRule>
    <cfRule type="cellIs" dxfId="288" priority="410" stopIfTrue="1" operator="greaterThan">
      <formula>0.0000001</formula>
    </cfRule>
    <cfRule type="cellIs" dxfId="287" priority="409" stopIfTrue="1" operator="equal">
      <formula>0</formula>
    </cfRule>
    <cfRule type="cellIs" dxfId="286" priority="408" stopIfTrue="1" operator="greaterThan">
      <formula>0.0000001</formula>
    </cfRule>
    <cfRule type="cellIs" dxfId="285" priority="392" stopIfTrue="1" operator="greaterThan">
      <formula>0.0000001</formula>
    </cfRule>
    <cfRule type="cellIs" dxfId="284" priority="393" stopIfTrue="1" operator="equal">
      <formula>0</formula>
    </cfRule>
    <cfRule type="cellIs" dxfId="283" priority="394" stopIfTrue="1" operator="greaterThan">
      <formula>0.0000001</formula>
    </cfRule>
    <cfRule type="cellIs" dxfId="282" priority="395" stopIfTrue="1" operator="equal">
      <formula>0</formula>
    </cfRule>
    <cfRule type="cellIs" dxfId="281" priority="396" stopIfTrue="1" operator="greaterThan">
      <formula>0.0000001</formula>
    </cfRule>
    <cfRule type="cellIs" dxfId="280" priority="397" stopIfTrue="1" operator="equal">
      <formula>0</formula>
    </cfRule>
    <cfRule type="cellIs" dxfId="279" priority="398" stopIfTrue="1" operator="greaterThan">
      <formula>0.0000001</formula>
    </cfRule>
    <cfRule type="cellIs" dxfId="278" priority="399" stopIfTrue="1" operator="equal">
      <formula>0</formula>
    </cfRule>
    <cfRule type="cellIs" dxfId="277" priority="400" stopIfTrue="1" operator="greaterThan">
      <formula>0.0000001</formula>
    </cfRule>
    <cfRule type="cellIs" dxfId="276" priority="401" stopIfTrue="1" operator="equal">
      <formula>0</formula>
    </cfRule>
    <cfRule type="cellIs" dxfId="275" priority="407" stopIfTrue="1" operator="equal">
      <formula>0</formula>
    </cfRule>
    <cfRule type="cellIs" dxfId="274" priority="402" stopIfTrue="1" operator="greaterThan">
      <formula>0.0000001</formula>
    </cfRule>
    <cfRule type="cellIs" dxfId="273" priority="403" stopIfTrue="1" operator="equal">
      <formula>0</formula>
    </cfRule>
    <cfRule type="cellIs" dxfId="272" priority="404" stopIfTrue="1" operator="greaterThan">
      <formula>0.0000001</formula>
    </cfRule>
    <cfRule type="cellIs" dxfId="271" priority="405" stopIfTrue="1" operator="equal">
      <formula>0</formula>
    </cfRule>
    <cfRule type="cellIs" dxfId="270" priority="412" stopIfTrue="1" operator="greaterThan">
      <formula>0.0000001</formula>
    </cfRule>
    <cfRule type="cellIs" dxfId="269" priority="600" stopIfTrue="1" operator="greaterThan">
      <formula>0.0000001</formula>
    </cfRule>
  </conditionalFormatting>
  <conditionalFormatting sqref="E50:L50">
    <cfRule type="cellIs" dxfId="268" priority="553" stopIfTrue="1" operator="equal">
      <formula>0</formula>
    </cfRule>
    <cfRule type="cellIs" dxfId="267" priority="377" stopIfTrue="1" operator="equal">
      <formula>0</formula>
    </cfRule>
    <cfRule type="cellIs" dxfId="266" priority="378" stopIfTrue="1" operator="greaterThan">
      <formula>0.0000001</formula>
    </cfRule>
    <cfRule type="cellIs" dxfId="265" priority="379" stopIfTrue="1" operator="equal">
      <formula>0</formula>
    </cfRule>
    <cfRule type="cellIs" dxfId="264" priority="380" stopIfTrue="1" operator="greaterThan">
      <formula>0.0000001</formula>
    </cfRule>
    <cfRule type="cellIs" dxfId="263" priority="381" stopIfTrue="1" operator="equal">
      <formula>0</formula>
    </cfRule>
    <cfRule type="cellIs" dxfId="262" priority="382" stopIfTrue="1" operator="greaterThan">
      <formula>0.0000001</formula>
    </cfRule>
    <cfRule type="cellIs" dxfId="261" priority="383" stopIfTrue="1" operator="equal">
      <formula>0</formula>
    </cfRule>
    <cfRule type="cellIs" dxfId="260" priority="384" stopIfTrue="1" operator="greaterThan">
      <formula>0.0000001</formula>
    </cfRule>
    <cfRule type="cellIs" dxfId="259" priority="385" stopIfTrue="1" operator="equal">
      <formula>0</formula>
    </cfRule>
    <cfRule type="cellIs" dxfId="258" priority="386" stopIfTrue="1" operator="greaterThan">
      <formula>0.0000001</formula>
    </cfRule>
    <cfRule type="cellIs" dxfId="257" priority="387" stopIfTrue="1" operator="equal">
      <formula>0</formula>
    </cfRule>
    <cfRule type="cellIs" dxfId="256" priority="388" stopIfTrue="1" operator="greaterThan">
      <formula>0.0000001</formula>
    </cfRule>
    <cfRule type="cellIs" dxfId="255" priority="389" stopIfTrue="1" operator="equal">
      <formula>0</formula>
    </cfRule>
    <cfRule type="cellIs" dxfId="254" priority="390" stopIfTrue="1" operator="greaterThan">
      <formula>0.0000001</formula>
    </cfRule>
    <cfRule type="cellIs" dxfId="253" priority="559" stopIfTrue="1" operator="equal">
      <formula>0</formula>
    </cfRule>
    <cfRule type="cellIs" dxfId="252" priority="554" stopIfTrue="1" operator="greaterThan">
      <formula>0.0000001</formula>
    </cfRule>
    <cfRule type="cellIs" dxfId="251" priority="555" stopIfTrue="1" operator="equal">
      <formula>0</formula>
    </cfRule>
    <cfRule type="cellIs" dxfId="250" priority="556" stopIfTrue="1" operator="greaterThan">
      <formula>0.0000001</formula>
    </cfRule>
    <cfRule type="cellIs" dxfId="249" priority="557" stopIfTrue="1" operator="equal">
      <formula>0</formula>
    </cfRule>
    <cfRule type="cellIs" dxfId="248" priority="558" stopIfTrue="1" operator="greaterThan">
      <formula>0.0000001</formula>
    </cfRule>
    <cfRule type="cellIs" dxfId="247" priority="542" stopIfTrue="1" operator="greaterThan">
      <formula>0.0000001</formula>
    </cfRule>
    <cfRule type="cellIs" dxfId="246" priority="544" stopIfTrue="1" operator="greaterThan">
      <formula>0.0000001</formula>
    </cfRule>
    <cfRule type="cellIs" dxfId="245" priority="545" stopIfTrue="1" operator="equal">
      <formula>0</formula>
    </cfRule>
    <cfRule type="cellIs" dxfId="244" priority="546" stopIfTrue="1" operator="greaterThan">
      <formula>0.0000001</formula>
    </cfRule>
    <cfRule type="cellIs" dxfId="243" priority="541" stopIfTrue="1" operator="equal">
      <formula>0</formula>
    </cfRule>
    <cfRule type="cellIs" dxfId="242" priority="543" stopIfTrue="1" operator="equal">
      <formula>0</formula>
    </cfRule>
    <cfRule type="cellIs" dxfId="241" priority="547" stopIfTrue="1" operator="equal">
      <formula>0</formula>
    </cfRule>
    <cfRule type="cellIs" dxfId="240" priority="548" stopIfTrue="1" operator="greaterThan">
      <formula>0.0000001</formula>
    </cfRule>
    <cfRule type="cellIs" dxfId="239" priority="549" stopIfTrue="1" operator="equal">
      <formula>0</formula>
    </cfRule>
    <cfRule type="cellIs" dxfId="238" priority="550" stopIfTrue="1" operator="greaterThan">
      <formula>0.0000001</formula>
    </cfRule>
    <cfRule type="cellIs" dxfId="237" priority="560" stopIfTrue="1" operator="greaterThan">
      <formula>0.0000001</formula>
    </cfRule>
    <cfRule type="cellIs" dxfId="236" priority="561" stopIfTrue="1" operator="equal">
      <formula>0</formula>
    </cfRule>
    <cfRule type="cellIs" dxfId="235" priority="562" stopIfTrue="1" operator="greaterThan">
      <formula>0.0000001</formula>
    </cfRule>
    <cfRule type="cellIs" dxfId="234" priority="564" stopIfTrue="1" operator="greaterThan">
      <formula>0.0000001</formula>
    </cfRule>
    <cfRule type="cellIs" dxfId="233" priority="565" stopIfTrue="1" operator="equal">
      <formula>0</formula>
    </cfRule>
    <cfRule type="cellIs" dxfId="232" priority="566" stopIfTrue="1" operator="greaterThan">
      <formula>0.0000001</formula>
    </cfRule>
    <cfRule type="cellIs" dxfId="231" priority="563" stopIfTrue="1" operator="equal">
      <formula>0</formula>
    </cfRule>
    <cfRule type="cellIs" dxfId="230" priority="567" stopIfTrue="1" operator="equal">
      <formula>0</formula>
    </cfRule>
    <cfRule type="cellIs" dxfId="229" priority="568" stopIfTrue="1" operator="greaterThan">
      <formula>0.0000001</formula>
    </cfRule>
    <cfRule type="cellIs" dxfId="228" priority="569" stopIfTrue="1" operator="equal">
      <formula>0</formula>
    </cfRule>
    <cfRule type="cellIs" dxfId="227" priority="570" stopIfTrue="1" operator="greaterThan">
      <formula>0.0000001</formula>
    </cfRule>
    <cfRule type="cellIs" dxfId="226" priority="551" stopIfTrue="1" operator="equal">
      <formula>0</formula>
    </cfRule>
    <cfRule type="cellIs" dxfId="225" priority="552" stopIfTrue="1" operator="greaterThan">
      <formula>0.0000001</formula>
    </cfRule>
    <cfRule type="cellIs" dxfId="224" priority="376" stopIfTrue="1" operator="greaterThan">
      <formula>0.0000001</formula>
    </cfRule>
    <cfRule type="cellIs" dxfId="223" priority="375" stopIfTrue="1" operator="equal">
      <formula>0</formula>
    </cfRule>
    <cfRule type="cellIs" dxfId="222" priority="374" stopIfTrue="1" operator="greaterThan">
      <formula>0.0000001</formula>
    </cfRule>
    <cfRule type="cellIs" dxfId="221" priority="373" stopIfTrue="1" operator="equal">
      <formula>0</formula>
    </cfRule>
    <cfRule type="cellIs" dxfId="220" priority="372" stopIfTrue="1" operator="greaterThan">
      <formula>0.0000001</formula>
    </cfRule>
    <cfRule type="cellIs" dxfId="219" priority="371" stopIfTrue="1" operator="equal">
      <formula>0</formula>
    </cfRule>
    <cfRule type="cellIs" dxfId="218" priority="370" stopIfTrue="1" operator="greaterThan">
      <formula>0.0000001</formula>
    </cfRule>
    <cfRule type="cellIs" dxfId="217" priority="369" stopIfTrue="1" operator="equal">
      <formula>0</formula>
    </cfRule>
    <cfRule type="cellIs" dxfId="216" priority="368" stopIfTrue="1" operator="greaterThan">
      <formula>0.0000001</formula>
    </cfRule>
    <cfRule type="cellIs" dxfId="215" priority="367" stopIfTrue="1" operator="equal">
      <formula>0</formula>
    </cfRule>
    <cfRule type="cellIs" dxfId="214" priority="366" stopIfTrue="1" operator="greaterThan">
      <formula>0.0000001</formula>
    </cfRule>
    <cfRule type="cellIs" dxfId="213" priority="365" stopIfTrue="1" operator="equal">
      <formula>0</formula>
    </cfRule>
    <cfRule type="cellIs" dxfId="212" priority="364" stopIfTrue="1" operator="greaterThan">
      <formula>0.0000001</formula>
    </cfRule>
    <cfRule type="cellIs" dxfId="211" priority="363" stopIfTrue="1" operator="equal">
      <formula>0</formula>
    </cfRule>
    <cfRule type="cellIs" dxfId="210" priority="362" stopIfTrue="1" operator="greaterThan">
      <formula>0.0000001</formula>
    </cfRule>
    <cfRule type="cellIs" dxfId="209" priority="361" stopIfTrue="1" operator="equal">
      <formula>0</formula>
    </cfRule>
  </conditionalFormatting>
  <conditionalFormatting sqref="E52:L52">
    <cfRule type="cellIs" dxfId="208" priority="524" stopIfTrue="1" operator="greaterThan">
      <formula>0.0000001</formula>
    </cfRule>
    <cfRule type="cellIs" dxfId="207" priority="523" stopIfTrue="1" operator="equal">
      <formula>0</formula>
    </cfRule>
    <cfRule type="cellIs" dxfId="206" priority="522" stopIfTrue="1" operator="greaterThan">
      <formula>0.0000001</formula>
    </cfRule>
    <cfRule type="cellIs" dxfId="205" priority="521" stopIfTrue="1" operator="equal">
      <formula>0</formula>
    </cfRule>
    <cfRule type="cellIs" dxfId="204" priority="520" stopIfTrue="1" operator="greaterThan">
      <formula>0.0000001</formula>
    </cfRule>
    <cfRule type="cellIs" dxfId="203" priority="519" stopIfTrue="1" operator="equal">
      <formula>0</formula>
    </cfRule>
    <cfRule type="cellIs" dxfId="202" priority="518" stopIfTrue="1" operator="greaterThan">
      <formula>0.0000001</formula>
    </cfRule>
    <cfRule type="cellIs" dxfId="201" priority="517" stopIfTrue="1" operator="equal">
      <formula>0</formula>
    </cfRule>
    <cfRule type="cellIs" dxfId="200" priority="516" stopIfTrue="1" operator="greaterThan">
      <formula>0.0000001</formula>
    </cfRule>
    <cfRule type="cellIs" dxfId="199" priority="515" stopIfTrue="1" operator="equal">
      <formula>0</formula>
    </cfRule>
    <cfRule type="cellIs" dxfId="198" priority="514" stopIfTrue="1" operator="greaterThan">
      <formula>0.0000001</formula>
    </cfRule>
    <cfRule type="cellIs" dxfId="197" priority="513" stopIfTrue="1" operator="equal">
      <formula>0</formula>
    </cfRule>
    <cfRule type="cellIs" dxfId="196" priority="512" stopIfTrue="1" operator="greaterThan">
      <formula>0.0000001</formula>
    </cfRule>
    <cfRule type="cellIs" dxfId="195" priority="511" stopIfTrue="1" operator="equal">
      <formula>0</formula>
    </cfRule>
    <cfRule type="cellIs" dxfId="194" priority="359" stopIfTrue="1" operator="equal">
      <formula>0</formula>
    </cfRule>
    <cfRule type="cellIs" dxfId="193" priority="540" stopIfTrue="1" operator="greaterThan">
      <formula>0.0000001</formula>
    </cfRule>
    <cfRule type="cellIs" dxfId="192" priority="539" stopIfTrue="1" operator="equal">
      <formula>0</formula>
    </cfRule>
    <cfRule type="cellIs" dxfId="191" priority="538" stopIfTrue="1" operator="greaterThan">
      <formula>0.0000001</formula>
    </cfRule>
    <cfRule type="cellIs" dxfId="190" priority="537" stopIfTrue="1" operator="equal">
      <formula>0</formula>
    </cfRule>
    <cfRule type="cellIs" dxfId="189" priority="536" stopIfTrue="1" operator="greaterThan">
      <formula>0.0000001</formula>
    </cfRule>
    <cfRule type="cellIs" dxfId="188" priority="535" stopIfTrue="1" operator="equal">
      <formula>0</formula>
    </cfRule>
    <cfRule type="cellIs" dxfId="187" priority="534" stopIfTrue="1" operator="greaterThan">
      <formula>0.0000001</formula>
    </cfRule>
    <cfRule type="cellIs" dxfId="186" priority="533" stopIfTrue="1" operator="equal">
      <formula>0</formula>
    </cfRule>
    <cfRule type="cellIs" dxfId="185" priority="532" stopIfTrue="1" operator="greaterThan">
      <formula>0.0000001</formula>
    </cfRule>
    <cfRule type="cellIs" dxfId="184" priority="531" stopIfTrue="1" operator="equal">
      <formula>0</formula>
    </cfRule>
    <cfRule type="cellIs" dxfId="183" priority="530" stopIfTrue="1" operator="greaterThan">
      <formula>0.0000001</formula>
    </cfRule>
    <cfRule type="cellIs" dxfId="182" priority="529" stopIfTrue="1" operator="equal">
      <formula>0</formula>
    </cfRule>
    <cfRule type="cellIs" dxfId="181" priority="528" stopIfTrue="1" operator="greaterThan">
      <formula>0.0000001</formula>
    </cfRule>
    <cfRule type="cellIs" dxfId="180" priority="527" stopIfTrue="1" operator="equal">
      <formula>0</formula>
    </cfRule>
    <cfRule type="cellIs" dxfId="179" priority="526" stopIfTrue="1" operator="greaterThan">
      <formula>0.0000001</formula>
    </cfRule>
    <cfRule type="cellIs" dxfId="178" priority="525" stopIfTrue="1" operator="equal">
      <formula>0</formula>
    </cfRule>
    <cfRule type="cellIs" dxfId="177" priority="360" stopIfTrue="1" operator="greaterThan">
      <formula>0.0000001</formula>
    </cfRule>
    <cfRule type="cellIs" dxfId="176" priority="358" stopIfTrue="1" operator="greaterThan">
      <formula>0.0000001</formula>
    </cfRule>
    <cfRule type="cellIs" dxfId="175" priority="357" stopIfTrue="1" operator="equal">
      <formula>0</formula>
    </cfRule>
    <cfRule type="cellIs" dxfId="174" priority="356" stopIfTrue="1" operator="greaterThan">
      <formula>0.0000001</formula>
    </cfRule>
    <cfRule type="cellIs" dxfId="173" priority="355" stopIfTrue="1" operator="equal">
      <formula>0</formula>
    </cfRule>
    <cfRule type="cellIs" dxfId="172" priority="354" stopIfTrue="1" operator="greaterThan">
      <formula>0.0000001</formula>
    </cfRule>
    <cfRule type="cellIs" dxfId="171" priority="353" stopIfTrue="1" operator="equal">
      <formula>0</formula>
    </cfRule>
    <cfRule type="cellIs" dxfId="170" priority="352" stopIfTrue="1" operator="greaterThan">
      <formula>0.0000001</formula>
    </cfRule>
    <cfRule type="cellIs" dxfId="169" priority="351" stopIfTrue="1" operator="equal">
      <formula>0</formula>
    </cfRule>
    <cfRule type="cellIs" dxfId="168" priority="350" stopIfTrue="1" operator="greaterThan">
      <formula>0.0000001</formula>
    </cfRule>
    <cfRule type="cellIs" dxfId="167" priority="349" stopIfTrue="1" operator="equal">
      <formula>0</formula>
    </cfRule>
    <cfRule type="cellIs" dxfId="166" priority="348" stopIfTrue="1" operator="greaterThan">
      <formula>0.0000001</formula>
    </cfRule>
    <cfRule type="cellIs" dxfId="165" priority="347" stopIfTrue="1" operator="equal">
      <formula>0</formula>
    </cfRule>
    <cfRule type="cellIs" dxfId="164" priority="346" stopIfTrue="1" operator="greaterThan">
      <formula>0.0000001</formula>
    </cfRule>
    <cfRule type="cellIs" dxfId="163" priority="345" stopIfTrue="1" operator="equal">
      <formula>0</formula>
    </cfRule>
    <cfRule type="cellIs" dxfId="162" priority="344" stopIfTrue="1" operator="greaterThan">
      <formula>0.0000001</formula>
    </cfRule>
    <cfRule type="cellIs" dxfId="161" priority="343" stopIfTrue="1" operator="equal">
      <formula>0</formula>
    </cfRule>
    <cfRule type="cellIs" dxfId="160" priority="342" stopIfTrue="1" operator="greaterThan">
      <formula>0.0000001</formula>
    </cfRule>
    <cfRule type="cellIs" dxfId="159" priority="341" stopIfTrue="1" operator="equal">
      <formula>0</formula>
    </cfRule>
    <cfRule type="cellIs" dxfId="158" priority="340" stopIfTrue="1" operator="greaterThan">
      <formula>0.0000001</formula>
    </cfRule>
    <cfRule type="cellIs" dxfId="157" priority="339" stopIfTrue="1" operator="equal">
      <formula>0</formula>
    </cfRule>
    <cfRule type="cellIs" dxfId="156" priority="338" stopIfTrue="1" operator="greaterThan">
      <formula>0.0000001</formula>
    </cfRule>
    <cfRule type="cellIs" dxfId="155" priority="337" stopIfTrue="1" operator="equal">
      <formula>0</formula>
    </cfRule>
    <cfRule type="cellIs" dxfId="154" priority="336" stopIfTrue="1" operator="greaterThan">
      <formula>0.0000001</formula>
    </cfRule>
    <cfRule type="cellIs" dxfId="153" priority="335" stopIfTrue="1" operator="equal">
      <formula>0</formula>
    </cfRule>
    <cfRule type="cellIs" dxfId="152" priority="334" stopIfTrue="1" operator="greaterThan">
      <formula>0.0000001</formula>
    </cfRule>
    <cfRule type="cellIs" dxfId="151" priority="333" stopIfTrue="1" operator="equal">
      <formula>0</formula>
    </cfRule>
    <cfRule type="cellIs" dxfId="150" priority="332" stopIfTrue="1" operator="greaterThan">
      <formula>0.0000001</formula>
    </cfRule>
    <cfRule type="cellIs" dxfId="149" priority="331" stopIfTrue="1" operator="equal">
      <formula>0</formula>
    </cfRule>
  </conditionalFormatting>
  <conditionalFormatting sqref="E54:L54">
    <cfRule type="cellIs" dxfId="148" priority="496" stopIfTrue="1" operator="greaterThan">
      <formula>0.0000001</formula>
    </cfRule>
    <cfRule type="cellIs" dxfId="147" priority="497" stopIfTrue="1" operator="equal">
      <formula>0</formula>
    </cfRule>
    <cfRule type="cellIs" dxfId="146" priority="485" stopIfTrue="1" operator="equal">
      <formula>0</formula>
    </cfRule>
    <cfRule type="cellIs" dxfId="145" priority="498" stopIfTrue="1" operator="greaterThan">
      <formula>0.0000001</formula>
    </cfRule>
    <cfRule type="cellIs" dxfId="144" priority="499" stopIfTrue="1" operator="equal">
      <formula>0</formula>
    </cfRule>
    <cfRule type="cellIs" dxfId="143" priority="500" stopIfTrue="1" operator="greaterThan">
      <formula>0.0000001</formula>
    </cfRule>
    <cfRule type="cellIs" dxfId="142" priority="501" stopIfTrue="1" operator="equal">
      <formula>0</formula>
    </cfRule>
    <cfRule type="cellIs" dxfId="141" priority="502" stopIfTrue="1" operator="greaterThan">
      <formula>0.0000001</formula>
    </cfRule>
    <cfRule type="cellIs" dxfId="140" priority="503" stopIfTrue="1" operator="equal">
      <formula>0</formula>
    </cfRule>
    <cfRule type="cellIs" dxfId="139" priority="504" stopIfTrue="1" operator="greaterThan">
      <formula>0.0000001</formula>
    </cfRule>
    <cfRule type="cellIs" dxfId="138" priority="505" stopIfTrue="1" operator="equal">
      <formula>0</formula>
    </cfRule>
    <cfRule type="cellIs" dxfId="137" priority="506" stopIfTrue="1" operator="greaterThan">
      <formula>0.0000001</formula>
    </cfRule>
    <cfRule type="cellIs" dxfId="136" priority="507" stopIfTrue="1" operator="equal">
      <formula>0</formula>
    </cfRule>
    <cfRule type="cellIs" dxfId="135" priority="508" stopIfTrue="1" operator="greaterThan">
      <formula>0.0000001</formula>
    </cfRule>
    <cfRule type="cellIs" dxfId="134" priority="509" stopIfTrue="1" operator="equal">
      <formula>0</formula>
    </cfRule>
    <cfRule type="cellIs" dxfId="133" priority="510" stopIfTrue="1" operator="greaterThan">
      <formula>0.0000001</formula>
    </cfRule>
    <cfRule type="cellIs" dxfId="132" priority="301" stopIfTrue="1" operator="equal">
      <formula>0</formula>
    </cfRule>
    <cfRule type="cellIs" dxfId="131" priority="481" stopIfTrue="1" operator="equal">
      <formula>0</formula>
    </cfRule>
    <cfRule type="cellIs" dxfId="130" priority="482" stopIfTrue="1" operator="greaterThan">
      <formula>0.0000001</formula>
    </cfRule>
    <cfRule type="cellIs" dxfId="129" priority="483" stopIfTrue="1" operator="equal">
      <formula>0</formula>
    </cfRule>
    <cfRule type="cellIs" dxfId="128" priority="484" stopIfTrue="1" operator="greaterThan">
      <formula>0.0000001</formula>
    </cfRule>
    <cfRule type="cellIs" dxfId="127" priority="486" stopIfTrue="1" operator="greaterThan">
      <formula>0.0000001</formula>
    </cfRule>
    <cfRule type="cellIs" dxfId="126" priority="487" stopIfTrue="1" operator="equal">
      <formula>0</formula>
    </cfRule>
    <cfRule type="cellIs" dxfId="125" priority="488" stopIfTrue="1" operator="greaterThan">
      <formula>0.0000001</formula>
    </cfRule>
    <cfRule type="cellIs" dxfId="124" priority="489" stopIfTrue="1" operator="equal">
      <formula>0</formula>
    </cfRule>
    <cfRule type="cellIs" dxfId="123" priority="490" stopIfTrue="1" operator="greaterThan">
      <formula>0.0000001</formula>
    </cfRule>
    <cfRule type="cellIs" dxfId="122" priority="491" stopIfTrue="1" operator="equal">
      <formula>0</formula>
    </cfRule>
    <cfRule type="cellIs" dxfId="121" priority="492" stopIfTrue="1" operator="greaterThan">
      <formula>0.0000001</formula>
    </cfRule>
    <cfRule type="cellIs" dxfId="120" priority="493" stopIfTrue="1" operator="equal">
      <formula>0</formula>
    </cfRule>
    <cfRule type="cellIs" dxfId="119" priority="494" stopIfTrue="1" operator="greaterThan">
      <formula>0.0000001</formula>
    </cfRule>
    <cfRule type="cellIs" dxfId="118" priority="495" stopIfTrue="1" operator="equal">
      <formula>0</formula>
    </cfRule>
    <cfRule type="cellIs" dxfId="117" priority="330" stopIfTrue="1" operator="greaterThan">
      <formula>0.0000001</formula>
    </cfRule>
    <cfRule type="cellIs" dxfId="116" priority="329" stopIfTrue="1" operator="equal">
      <formula>0</formula>
    </cfRule>
    <cfRule type="cellIs" dxfId="115" priority="328" stopIfTrue="1" operator="greaterThan">
      <formula>0.0000001</formula>
    </cfRule>
    <cfRule type="cellIs" dxfId="114" priority="327" stopIfTrue="1" operator="equal">
      <formula>0</formula>
    </cfRule>
    <cfRule type="cellIs" dxfId="113" priority="326" stopIfTrue="1" operator="greaterThan">
      <formula>0.0000001</formula>
    </cfRule>
    <cfRule type="cellIs" dxfId="112" priority="325" stopIfTrue="1" operator="equal">
      <formula>0</formula>
    </cfRule>
    <cfRule type="cellIs" dxfId="111" priority="324" stopIfTrue="1" operator="greaterThan">
      <formula>0.0000001</formula>
    </cfRule>
    <cfRule type="cellIs" dxfId="110" priority="323" stopIfTrue="1" operator="equal">
      <formula>0</formula>
    </cfRule>
    <cfRule type="cellIs" dxfId="109" priority="322" stopIfTrue="1" operator="greaterThan">
      <formula>0.0000001</formula>
    </cfRule>
    <cfRule type="cellIs" dxfId="108" priority="321" stopIfTrue="1" operator="equal">
      <formula>0</formula>
    </cfRule>
    <cfRule type="cellIs" dxfId="107" priority="320" stopIfTrue="1" operator="greaterThan">
      <formula>0.0000001</formula>
    </cfRule>
    <cfRule type="cellIs" dxfId="106" priority="319" stopIfTrue="1" operator="equal">
      <formula>0</formula>
    </cfRule>
    <cfRule type="cellIs" dxfId="105" priority="318" stopIfTrue="1" operator="greaterThan">
      <formula>0.0000001</formula>
    </cfRule>
    <cfRule type="cellIs" dxfId="104" priority="317" stopIfTrue="1" operator="equal">
      <formula>0</formula>
    </cfRule>
    <cfRule type="cellIs" dxfId="103" priority="316" stopIfTrue="1" operator="greaterThan">
      <formula>0.0000001</formula>
    </cfRule>
    <cfRule type="cellIs" dxfId="102" priority="315" stopIfTrue="1" operator="equal">
      <formula>0</formula>
    </cfRule>
    <cfRule type="cellIs" dxfId="101" priority="311" stopIfTrue="1" operator="equal">
      <formula>0</formula>
    </cfRule>
    <cfRule type="cellIs" dxfId="100" priority="314" stopIfTrue="1" operator="greaterThan">
      <formula>0.0000001</formula>
    </cfRule>
    <cfRule type="cellIs" dxfId="99" priority="313" stopIfTrue="1" operator="equal">
      <formula>0</formula>
    </cfRule>
    <cfRule type="cellIs" dxfId="98" priority="312" stopIfTrue="1" operator="greaterThan">
      <formula>0.0000001</formula>
    </cfRule>
    <cfRule type="cellIs" dxfId="97" priority="310" stopIfTrue="1" operator="greaterThan">
      <formula>0.0000001</formula>
    </cfRule>
    <cfRule type="cellIs" dxfId="96" priority="309" stopIfTrue="1" operator="equal">
      <formula>0</formula>
    </cfRule>
    <cfRule type="cellIs" dxfId="95" priority="308" stopIfTrue="1" operator="greaterThan">
      <formula>0.0000001</formula>
    </cfRule>
    <cfRule type="cellIs" dxfId="94" priority="307" stopIfTrue="1" operator="equal">
      <formula>0</formula>
    </cfRule>
    <cfRule type="cellIs" dxfId="93" priority="306" stopIfTrue="1" operator="greaterThan">
      <formula>0.0000001</formula>
    </cfRule>
    <cfRule type="cellIs" dxfId="92" priority="305" stopIfTrue="1" operator="equal">
      <formula>0</formula>
    </cfRule>
    <cfRule type="cellIs" dxfId="91" priority="304" stopIfTrue="1" operator="greaterThan">
      <formula>0.0000001</formula>
    </cfRule>
    <cfRule type="cellIs" dxfId="90" priority="303" stopIfTrue="1" operator="equal">
      <formula>0</formula>
    </cfRule>
    <cfRule type="cellIs" dxfId="89" priority="302" stopIfTrue="1" operator="greaterThan">
      <formula>0.0000001</formula>
    </cfRule>
  </conditionalFormatting>
  <conditionalFormatting sqref="E56:L56">
    <cfRule type="cellIs" dxfId="88" priority="121" stopIfTrue="1" operator="equal">
      <formula>0</formula>
    </cfRule>
    <cfRule type="cellIs" dxfId="87" priority="134" stopIfTrue="1" operator="greaterThan">
      <formula>0.0000001</formula>
    </cfRule>
    <cfRule type="cellIs" dxfId="86" priority="133" stopIfTrue="1" operator="equal">
      <formula>0</formula>
    </cfRule>
    <cfRule type="cellIs" dxfId="85" priority="132" stopIfTrue="1" operator="greaterThan">
      <formula>0.0000001</formula>
    </cfRule>
    <cfRule type="cellIs" dxfId="84" priority="131" stopIfTrue="1" operator="equal">
      <formula>0</formula>
    </cfRule>
    <cfRule type="cellIs" dxfId="83" priority="130" stopIfTrue="1" operator="greaterThan">
      <formula>0.0000001</formula>
    </cfRule>
    <cfRule type="cellIs" dxfId="82" priority="129" stopIfTrue="1" operator="equal">
      <formula>0</formula>
    </cfRule>
    <cfRule type="cellIs" dxfId="81" priority="128" stopIfTrue="1" operator="greaterThan">
      <formula>0.0000001</formula>
    </cfRule>
    <cfRule type="cellIs" dxfId="80" priority="127" stopIfTrue="1" operator="equal">
      <formula>0</formula>
    </cfRule>
    <cfRule type="cellIs" dxfId="79" priority="126" stopIfTrue="1" operator="greaterThan">
      <formula>0.0000001</formula>
    </cfRule>
    <cfRule type="cellIs" dxfId="78" priority="125" stopIfTrue="1" operator="equal">
      <formula>0</formula>
    </cfRule>
    <cfRule type="cellIs" dxfId="77" priority="124" stopIfTrue="1" operator="greaterThan">
      <formula>0.0000001</formula>
    </cfRule>
    <cfRule type="cellIs" dxfId="76" priority="123" stopIfTrue="1" operator="equal">
      <formula>0</formula>
    </cfRule>
    <cfRule type="cellIs" dxfId="75" priority="122" stopIfTrue="1" operator="greaterThan">
      <formula>0.0000001</formula>
    </cfRule>
    <cfRule type="cellIs" dxfId="74" priority="178" stopIfTrue="1" operator="greaterThan">
      <formula>0.0000001</formula>
    </cfRule>
    <cfRule type="cellIs" dxfId="73" priority="180" stopIfTrue="1" operator="greaterThan">
      <formula>0.0000001</formula>
    </cfRule>
    <cfRule type="cellIs" dxfId="72" priority="179" stopIfTrue="1" operator="equal">
      <formula>0</formula>
    </cfRule>
    <cfRule type="cellIs" dxfId="71" priority="177" stopIfTrue="1" operator="equal">
      <formula>0</formula>
    </cfRule>
    <cfRule type="cellIs" dxfId="70" priority="176" stopIfTrue="1" operator="greaterThan">
      <formula>0.0000001</formula>
    </cfRule>
    <cfRule type="cellIs" dxfId="69" priority="175" stopIfTrue="1" operator="equal">
      <formula>0</formula>
    </cfRule>
    <cfRule type="cellIs" dxfId="68" priority="174" stopIfTrue="1" operator="greaterThan">
      <formula>0.0000001</formula>
    </cfRule>
    <cfRule type="cellIs" dxfId="67" priority="173" stopIfTrue="1" operator="equal">
      <formula>0</formula>
    </cfRule>
    <cfRule type="cellIs" dxfId="66" priority="172" stopIfTrue="1" operator="greaterThan">
      <formula>0.0000001</formula>
    </cfRule>
    <cfRule type="cellIs" dxfId="65" priority="171" stopIfTrue="1" operator="equal">
      <formula>0</formula>
    </cfRule>
    <cfRule type="cellIs" dxfId="64" priority="170" stopIfTrue="1" operator="greaterThan">
      <formula>0.0000001</formula>
    </cfRule>
    <cfRule type="cellIs" dxfId="63" priority="169" stopIfTrue="1" operator="equal">
      <formula>0</formula>
    </cfRule>
    <cfRule type="cellIs" dxfId="62" priority="168" stopIfTrue="1" operator="greaterThan">
      <formula>0.0000001</formula>
    </cfRule>
    <cfRule type="cellIs" dxfId="61" priority="167" stopIfTrue="1" operator="equal">
      <formula>0</formula>
    </cfRule>
    <cfRule type="cellIs" dxfId="60" priority="166" stopIfTrue="1" operator="greaterThan">
      <formula>0.0000001</formula>
    </cfRule>
    <cfRule type="cellIs" dxfId="59" priority="165" stopIfTrue="1" operator="equal">
      <formula>0</formula>
    </cfRule>
    <cfRule type="cellIs" dxfId="58" priority="164" stopIfTrue="1" operator="greaterThan">
      <formula>0.0000001</formula>
    </cfRule>
    <cfRule type="cellIs" dxfId="57" priority="163" stopIfTrue="1" operator="equal">
      <formula>0</formula>
    </cfRule>
    <cfRule type="cellIs" dxfId="56" priority="162" stopIfTrue="1" operator="greaterThan">
      <formula>0.0000001</formula>
    </cfRule>
    <cfRule type="cellIs" dxfId="55" priority="161" stopIfTrue="1" operator="equal">
      <formula>0</formula>
    </cfRule>
    <cfRule type="cellIs" dxfId="54" priority="160" stopIfTrue="1" operator="greaterThan">
      <formula>0.0000001</formula>
    </cfRule>
    <cfRule type="cellIs" dxfId="53" priority="159" stopIfTrue="1" operator="equal">
      <formula>0</formula>
    </cfRule>
    <cfRule type="cellIs" dxfId="52" priority="158" stopIfTrue="1" operator="greaterThan">
      <formula>0.0000001</formula>
    </cfRule>
    <cfRule type="cellIs" dxfId="51" priority="157" stopIfTrue="1" operator="equal">
      <formula>0</formula>
    </cfRule>
    <cfRule type="cellIs" dxfId="50" priority="156" stopIfTrue="1" operator="greaterThan">
      <formula>0.0000001</formula>
    </cfRule>
    <cfRule type="cellIs" dxfId="49" priority="155" stopIfTrue="1" operator="equal">
      <formula>0</formula>
    </cfRule>
    <cfRule type="cellIs" dxfId="48" priority="154" stopIfTrue="1" operator="greaterThan">
      <formula>0.0000001</formula>
    </cfRule>
    <cfRule type="cellIs" dxfId="47" priority="153" stopIfTrue="1" operator="equal">
      <formula>0</formula>
    </cfRule>
    <cfRule type="cellIs" dxfId="46" priority="152" stopIfTrue="1" operator="greaterThan">
      <formula>0.0000001</formula>
    </cfRule>
    <cfRule type="cellIs" dxfId="45" priority="151" stopIfTrue="1" operator="equal">
      <formula>0</formula>
    </cfRule>
    <cfRule type="cellIs" dxfId="44" priority="150" stopIfTrue="1" operator="greaterThan">
      <formula>0.0000001</formula>
    </cfRule>
    <cfRule type="cellIs" dxfId="43" priority="149" stopIfTrue="1" operator="equal">
      <formula>0</formula>
    </cfRule>
    <cfRule type="cellIs" dxfId="42" priority="148" stopIfTrue="1" operator="greaterThan">
      <formula>0.0000001</formula>
    </cfRule>
    <cfRule type="cellIs" dxfId="41" priority="147" stopIfTrue="1" operator="equal">
      <formula>0</formula>
    </cfRule>
    <cfRule type="cellIs" dxfId="40" priority="146" stopIfTrue="1" operator="greaterThan">
      <formula>0.0000001</formula>
    </cfRule>
    <cfRule type="cellIs" dxfId="39" priority="145" stopIfTrue="1" operator="equal">
      <formula>0</formula>
    </cfRule>
    <cfRule type="cellIs" dxfId="38" priority="144" stopIfTrue="1" operator="greaterThan">
      <formula>0.0000001</formula>
    </cfRule>
    <cfRule type="cellIs" dxfId="37" priority="143" stopIfTrue="1" operator="equal">
      <formula>0</formula>
    </cfRule>
    <cfRule type="cellIs" dxfId="36" priority="142" stopIfTrue="1" operator="greaterThan">
      <formula>0.0000001</formula>
    </cfRule>
    <cfRule type="cellIs" dxfId="35" priority="141" stopIfTrue="1" operator="equal">
      <formula>0</formula>
    </cfRule>
    <cfRule type="cellIs" dxfId="34" priority="140" stopIfTrue="1" operator="greaterThan">
      <formula>0.0000001</formula>
    </cfRule>
    <cfRule type="cellIs" dxfId="33" priority="139" stopIfTrue="1" operator="equal">
      <formula>0</formula>
    </cfRule>
    <cfRule type="cellIs" dxfId="32" priority="138" stopIfTrue="1" operator="greaterThan">
      <formula>0.0000001</formula>
    </cfRule>
    <cfRule type="cellIs" dxfId="31" priority="137" stopIfTrue="1" operator="equal">
      <formula>0</formula>
    </cfRule>
    <cfRule type="cellIs" dxfId="30" priority="136" stopIfTrue="1" operator="greaterThan">
      <formula>0.0000001</formula>
    </cfRule>
    <cfRule type="cellIs" dxfId="29" priority="135" stopIfTrue="1" operator="equal">
      <formula>0</formula>
    </cfRule>
  </conditionalFormatting>
  <conditionalFormatting sqref="F30:I30">
    <cfRule type="cellIs" dxfId="28" priority="240" stopIfTrue="1" operator="greaterThan">
      <formula>0.0000001</formula>
    </cfRule>
    <cfRule type="cellIs" dxfId="27" priority="238" stopIfTrue="1" operator="greaterThan">
      <formula>0.0000001</formula>
    </cfRule>
    <cfRule type="cellIs" dxfId="26" priority="237" stopIfTrue="1" operator="equal">
      <formula>0</formula>
    </cfRule>
    <cfRule type="cellIs" dxfId="25" priority="236" stopIfTrue="1" operator="greaterThan">
      <formula>0.0000001</formula>
    </cfRule>
    <cfRule type="cellIs" dxfId="24" priority="235" stopIfTrue="1" operator="equal">
      <formula>0</formula>
    </cfRule>
    <cfRule type="cellIs" dxfId="23" priority="234" stopIfTrue="1" operator="greaterThan">
      <formula>0.0000001</formula>
    </cfRule>
    <cfRule type="cellIs" dxfId="22" priority="233" stopIfTrue="1" operator="equal">
      <formula>0</formula>
    </cfRule>
    <cfRule type="cellIs" dxfId="21" priority="232" stopIfTrue="1" operator="greaterThan">
      <formula>0.0000001</formula>
    </cfRule>
    <cfRule type="cellIs" dxfId="20" priority="231" stopIfTrue="1" operator="equal">
      <formula>0</formula>
    </cfRule>
    <cfRule type="cellIs" dxfId="19" priority="230" stopIfTrue="1" operator="greaterThan">
      <formula>0.0000001</formula>
    </cfRule>
    <cfRule type="cellIs" dxfId="18" priority="229" stopIfTrue="1" operator="equal">
      <formula>0</formula>
    </cfRule>
    <cfRule type="cellIs" dxfId="17" priority="228" stopIfTrue="1" operator="greaterThan">
      <formula>0.0000001</formula>
    </cfRule>
    <cfRule type="cellIs" dxfId="16" priority="227" stopIfTrue="1" operator="equal">
      <formula>0</formula>
    </cfRule>
    <cfRule type="cellIs" dxfId="15" priority="215" stopIfTrue="1" operator="equal">
      <formula>0</formula>
    </cfRule>
    <cfRule type="cellIs" dxfId="14" priority="214" stopIfTrue="1" operator="greaterThan">
      <formula>0.0000001</formula>
    </cfRule>
    <cfRule type="cellIs" dxfId="13" priority="213" stopIfTrue="1" operator="equal">
      <formula>0</formula>
    </cfRule>
    <cfRule type="cellIs" dxfId="12" priority="212" stopIfTrue="1" operator="greaterThan">
      <formula>0.0000001</formula>
    </cfRule>
    <cfRule type="cellIs" dxfId="11" priority="211" stopIfTrue="1" operator="equal">
      <formula>0</formula>
    </cfRule>
    <cfRule type="cellIs" dxfId="10" priority="225" stopIfTrue="1" operator="equal">
      <formula>0</formula>
    </cfRule>
    <cfRule type="cellIs" dxfId="9" priority="224" stopIfTrue="1" operator="greaterThan">
      <formula>0.0000001</formula>
    </cfRule>
    <cfRule type="cellIs" dxfId="8" priority="226" stopIfTrue="1" operator="greaterThan">
      <formula>0.0000001</formula>
    </cfRule>
    <cfRule type="cellIs" dxfId="7" priority="223" stopIfTrue="1" operator="equal">
      <formula>0</formula>
    </cfRule>
    <cfRule type="cellIs" dxfId="6" priority="222" stopIfTrue="1" operator="greaterThan">
      <formula>0.0000001</formula>
    </cfRule>
    <cfRule type="cellIs" dxfId="5" priority="221" stopIfTrue="1" operator="equal">
      <formula>0</formula>
    </cfRule>
    <cfRule type="cellIs" dxfId="4" priority="220" stopIfTrue="1" operator="greaterThan">
      <formula>0.0000001</formula>
    </cfRule>
    <cfRule type="cellIs" dxfId="3" priority="219" stopIfTrue="1" operator="equal">
      <formula>0</formula>
    </cfRule>
    <cfRule type="cellIs" dxfId="2" priority="218" stopIfTrue="1" operator="greaterThan">
      <formula>0.0000001</formula>
    </cfRule>
    <cfRule type="cellIs" dxfId="1" priority="217" stopIfTrue="1" operator="equal">
      <formula>0</formula>
    </cfRule>
    <cfRule type="cellIs" dxfId="0" priority="216" stopIfTrue="1" operator="greaterThan">
      <formula>0.0000001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5" fitToHeight="0" orientation="landscape" r:id="rId1"/>
  <colBreaks count="1" manualBreakCount="1">
    <brk id="9" max="6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71"/>
  <sheetViews>
    <sheetView topLeftCell="A10" zoomScale="85" zoomScaleNormal="85" zoomScaleSheetLayoutView="70" workbookViewId="0">
      <selection activeCell="F27" sqref="F27"/>
    </sheetView>
  </sheetViews>
  <sheetFormatPr defaultColWidth="8.85546875" defaultRowHeight="12.75" x14ac:dyDescent="0.2"/>
  <cols>
    <col min="1" max="1" width="35.28515625" style="369" bestFit="1" customWidth="1"/>
    <col min="2" max="2" width="22.42578125" style="369" customWidth="1"/>
    <col min="3" max="3" width="137.28515625" style="369" customWidth="1"/>
    <col min="4" max="4" width="13.28515625" style="369" customWidth="1"/>
    <col min="5" max="5" width="24" style="389" customWidth="1"/>
    <col min="6" max="6" width="29.28515625" style="390" customWidth="1"/>
    <col min="7" max="7" width="32.140625" style="371" customWidth="1"/>
    <col min="8" max="8" width="16.140625" style="369" customWidth="1"/>
    <col min="9" max="9" width="6.85546875" style="369" customWidth="1"/>
    <col min="10" max="10" width="11.42578125" style="369" customWidth="1"/>
    <col min="11" max="12" width="8.85546875" style="369"/>
    <col min="13" max="13" width="13.28515625" style="369" bestFit="1" customWidth="1"/>
    <col min="14" max="256" width="8.85546875" style="369"/>
    <col min="257" max="257" width="14" style="369" customWidth="1"/>
    <col min="258" max="258" width="12.42578125" style="369" customWidth="1"/>
    <col min="259" max="259" width="61" style="369" customWidth="1"/>
    <col min="260" max="260" width="11.7109375" style="369" customWidth="1"/>
    <col min="261" max="261" width="15" style="369" customWidth="1"/>
    <col min="262" max="262" width="16.42578125" style="369" customWidth="1"/>
    <col min="263" max="263" width="22.42578125" style="369" customWidth="1"/>
    <col min="264" max="264" width="13.140625" style="369" customWidth="1"/>
    <col min="265" max="265" width="33.42578125" style="369" customWidth="1"/>
    <col min="266" max="268" width="8.85546875" style="369"/>
    <col min="269" max="269" width="13.28515625" style="369" bestFit="1" customWidth="1"/>
    <col min="270" max="512" width="8.85546875" style="369"/>
    <col min="513" max="513" width="14" style="369" customWidth="1"/>
    <col min="514" max="514" width="12.42578125" style="369" customWidth="1"/>
    <col min="515" max="515" width="61" style="369" customWidth="1"/>
    <col min="516" max="516" width="11.7109375" style="369" customWidth="1"/>
    <col min="517" max="517" width="15" style="369" customWidth="1"/>
    <col min="518" max="518" width="16.42578125" style="369" customWidth="1"/>
    <col min="519" max="519" width="22.42578125" style="369" customWidth="1"/>
    <col min="520" max="520" width="13.140625" style="369" customWidth="1"/>
    <col min="521" max="521" width="33.42578125" style="369" customWidth="1"/>
    <col min="522" max="524" width="8.85546875" style="369"/>
    <col min="525" max="525" width="13.28515625" style="369" bestFit="1" customWidth="1"/>
    <col min="526" max="768" width="8.85546875" style="369"/>
    <col min="769" max="769" width="14" style="369" customWidth="1"/>
    <col min="770" max="770" width="12.42578125" style="369" customWidth="1"/>
    <col min="771" max="771" width="61" style="369" customWidth="1"/>
    <col min="772" max="772" width="11.7109375" style="369" customWidth="1"/>
    <col min="773" max="773" width="15" style="369" customWidth="1"/>
    <col min="774" max="774" width="16.42578125" style="369" customWidth="1"/>
    <col min="775" max="775" width="22.42578125" style="369" customWidth="1"/>
    <col min="776" max="776" width="13.140625" style="369" customWidth="1"/>
    <col min="777" max="777" width="33.42578125" style="369" customWidth="1"/>
    <col min="778" max="780" width="8.85546875" style="369"/>
    <col min="781" max="781" width="13.28515625" style="369" bestFit="1" customWidth="1"/>
    <col min="782" max="1024" width="8.85546875" style="369"/>
    <col min="1025" max="1025" width="14" style="369" customWidth="1"/>
    <col min="1026" max="1026" width="12.42578125" style="369" customWidth="1"/>
    <col min="1027" max="1027" width="61" style="369" customWidth="1"/>
    <col min="1028" max="1028" width="11.7109375" style="369" customWidth="1"/>
    <col min="1029" max="1029" width="15" style="369" customWidth="1"/>
    <col min="1030" max="1030" width="16.42578125" style="369" customWidth="1"/>
    <col min="1031" max="1031" width="22.42578125" style="369" customWidth="1"/>
    <col min="1032" max="1032" width="13.140625" style="369" customWidth="1"/>
    <col min="1033" max="1033" width="33.42578125" style="369" customWidth="1"/>
    <col min="1034" max="1036" width="8.85546875" style="369"/>
    <col min="1037" max="1037" width="13.28515625" style="369" bestFit="1" customWidth="1"/>
    <col min="1038" max="1280" width="8.85546875" style="369"/>
    <col min="1281" max="1281" width="14" style="369" customWidth="1"/>
    <col min="1282" max="1282" width="12.42578125" style="369" customWidth="1"/>
    <col min="1283" max="1283" width="61" style="369" customWidth="1"/>
    <col min="1284" max="1284" width="11.7109375" style="369" customWidth="1"/>
    <col min="1285" max="1285" width="15" style="369" customWidth="1"/>
    <col min="1286" max="1286" width="16.42578125" style="369" customWidth="1"/>
    <col min="1287" max="1287" width="22.42578125" style="369" customWidth="1"/>
    <col min="1288" max="1288" width="13.140625" style="369" customWidth="1"/>
    <col min="1289" max="1289" width="33.42578125" style="369" customWidth="1"/>
    <col min="1290" max="1292" width="8.85546875" style="369"/>
    <col min="1293" max="1293" width="13.28515625" style="369" bestFit="1" customWidth="1"/>
    <col min="1294" max="1536" width="8.85546875" style="369"/>
    <col min="1537" max="1537" width="14" style="369" customWidth="1"/>
    <col min="1538" max="1538" width="12.42578125" style="369" customWidth="1"/>
    <col min="1539" max="1539" width="61" style="369" customWidth="1"/>
    <col min="1540" max="1540" width="11.7109375" style="369" customWidth="1"/>
    <col min="1541" max="1541" width="15" style="369" customWidth="1"/>
    <col min="1542" max="1542" width="16.42578125" style="369" customWidth="1"/>
    <col min="1543" max="1543" width="22.42578125" style="369" customWidth="1"/>
    <col min="1544" max="1544" width="13.140625" style="369" customWidth="1"/>
    <col min="1545" max="1545" width="33.42578125" style="369" customWidth="1"/>
    <col min="1546" max="1548" width="8.85546875" style="369"/>
    <col min="1549" max="1549" width="13.28515625" style="369" bestFit="1" customWidth="1"/>
    <col min="1550" max="1792" width="8.85546875" style="369"/>
    <col min="1793" max="1793" width="14" style="369" customWidth="1"/>
    <col min="1794" max="1794" width="12.42578125" style="369" customWidth="1"/>
    <col min="1795" max="1795" width="61" style="369" customWidth="1"/>
    <col min="1796" max="1796" width="11.7109375" style="369" customWidth="1"/>
    <col min="1797" max="1797" width="15" style="369" customWidth="1"/>
    <col min="1798" max="1798" width="16.42578125" style="369" customWidth="1"/>
    <col min="1799" max="1799" width="22.42578125" style="369" customWidth="1"/>
    <col min="1800" max="1800" width="13.140625" style="369" customWidth="1"/>
    <col min="1801" max="1801" width="33.42578125" style="369" customWidth="1"/>
    <col min="1802" max="1804" width="8.85546875" style="369"/>
    <col min="1805" max="1805" width="13.28515625" style="369" bestFit="1" customWidth="1"/>
    <col min="1806" max="2048" width="8.85546875" style="369"/>
    <col min="2049" max="2049" width="14" style="369" customWidth="1"/>
    <col min="2050" max="2050" width="12.42578125" style="369" customWidth="1"/>
    <col min="2051" max="2051" width="61" style="369" customWidth="1"/>
    <col min="2052" max="2052" width="11.7109375" style="369" customWidth="1"/>
    <col min="2053" max="2053" width="15" style="369" customWidth="1"/>
    <col min="2054" max="2054" width="16.42578125" style="369" customWidth="1"/>
    <col min="2055" max="2055" width="22.42578125" style="369" customWidth="1"/>
    <col min="2056" max="2056" width="13.140625" style="369" customWidth="1"/>
    <col min="2057" max="2057" width="33.42578125" style="369" customWidth="1"/>
    <col min="2058" max="2060" width="8.85546875" style="369"/>
    <col min="2061" max="2061" width="13.28515625" style="369" bestFit="1" customWidth="1"/>
    <col min="2062" max="2304" width="8.85546875" style="369"/>
    <col min="2305" max="2305" width="14" style="369" customWidth="1"/>
    <col min="2306" max="2306" width="12.42578125" style="369" customWidth="1"/>
    <col min="2307" max="2307" width="61" style="369" customWidth="1"/>
    <col min="2308" max="2308" width="11.7109375" style="369" customWidth="1"/>
    <col min="2309" max="2309" width="15" style="369" customWidth="1"/>
    <col min="2310" max="2310" width="16.42578125" style="369" customWidth="1"/>
    <col min="2311" max="2311" width="22.42578125" style="369" customWidth="1"/>
    <col min="2312" max="2312" width="13.140625" style="369" customWidth="1"/>
    <col min="2313" max="2313" width="33.42578125" style="369" customWidth="1"/>
    <col min="2314" max="2316" width="8.85546875" style="369"/>
    <col min="2317" max="2317" width="13.28515625" style="369" bestFit="1" customWidth="1"/>
    <col min="2318" max="2560" width="8.85546875" style="369"/>
    <col min="2561" max="2561" width="14" style="369" customWidth="1"/>
    <col min="2562" max="2562" width="12.42578125" style="369" customWidth="1"/>
    <col min="2563" max="2563" width="61" style="369" customWidth="1"/>
    <col min="2564" max="2564" width="11.7109375" style="369" customWidth="1"/>
    <col min="2565" max="2565" width="15" style="369" customWidth="1"/>
    <col min="2566" max="2566" width="16.42578125" style="369" customWidth="1"/>
    <col min="2567" max="2567" width="22.42578125" style="369" customWidth="1"/>
    <col min="2568" max="2568" width="13.140625" style="369" customWidth="1"/>
    <col min="2569" max="2569" width="33.42578125" style="369" customWidth="1"/>
    <col min="2570" max="2572" width="8.85546875" style="369"/>
    <col min="2573" max="2573" width="13.28515625" style="369" bestFit="1" customWidth="1"/>
    <col min="2574" max="2816" width="8.85546875" style="369"/>
    <col min="2817" max="2817" width="14" style="369" customWidth="1"/>
    <col min="2818" max="2818" width="12.42578125" style="369" customWidth="1"/>
    <col min="2819" max="2819" width="61" style="369" customWidth="1"/>
    <col min="2820" max="2820" width="11.7109375" style="369" customWidth="1"/>
    <col min="2821" max="2821" width="15" style="369" customWidth="1"/>
    <col min="2822" max="2822" width="16.42578125" style="369" customWidth="1"/>
    <col min="2823" max="2823" width="22.42578125" style="369" customWidth="1"/>
    <col min="2824" max="2824" width="13.140625" style="369" customWidth="1"/>
    <col min="2825" max="2825" width="33.42578125" style="369" customWidth="1"/>
    <col min="2826" max="2828" width="8.85546875" style="369"/>
    <col min="2829" max="2829" width="13.28515625" style="369" bestFit="1" customWidth="1"/>
    <col min="2830" max="3072" width="8.85546875" style="369"/>
    <col min="3073" max="3073" width="14" style="369" customWidth="1"/>
    <col min="3074" max="3074" width="12.42578125" style="369" customWidth="1"/>
    <col min="3075" max="3075" width="61" style="369" customWidth="1"/>
    <col min="3076" max="3076" width="11.7109375" style="369" customWidth="1"/>
    <col min="3077" max="3077" width="15" style="369" customWidth="1"/>
    <col min="3078" max="3078" width="16.42578125" style="369" customWidth="1"/>
    <col min="3079" max="3079" width="22.42578125" style="369" customWidth="1"/>
    <col min="3080" max="3080" width="13.140625" style="369" customWidth="1"/>
    <col min="3081" max="3081" width="33.42578125" style="369" customWidth="1"/>
    <col min="3082" max="3084" width="8.85546875" style="369"/>
    <col min="3085" max="3085" width="13.28515625" style="369" bestFit="1" customWidth="1"/>
    <col min="3086" max="3328" width="8.85546875" style="369"/>
    <col min="3329" max="3329" width="14" style="369" customWidth="1"/>
    <col min="3330" max="3330" width="12.42578125" style="369" customWidth="1"/>
    <col min="3331" max="3331" width="61" style="369" customWidth="1"/>
    <col min="3332" max="3332" width="11.7109375" style="369" customWidth="1"/>
    <col min="3333" max="3333" width="15" style="369" customWidth="1"/>
    <col min="3334" max="3334" width="16.42578125" style="369" customWidth="1"/>
    <col min="3335" max="3335" width="22.42578125" style="369" customWidth="1"/>
    <col min="3336" max="3336" width="13.140625" style="369" customWidth="1"/>
    <col min="3337" max="3337" width="33.42578125" style="369" customWidth="1"/>
    <col min="3338" max="3340" width="8.85546875" style="369"/>
    <col min="3341" max="3341" width="13.28515625" style="369" bestFit="1" customWidth="1"/>
    <col min="3342" max="3584" width="8.85546875" style="369"/>
    <col min="3585" max="3585" width="14" style="369" customWidth="1"/>
    <col min="3586" max="3586" width="12.42578125" style="369" customWidth="1"/>
    <col min="3587" max="3587" width="61" style="369" customWidth="1"/>
    <col min="3588" max="3588" width="11.7109375" style="369" customWidth="1"/>
    <col min="3589" max="3589" width="15" style="369" customWidth="1"/>
    <col min="3590" max="3590" width="16.42578125" style="369" customWidth="1"/>
    <col min="3591" max="3591" width="22.42578125" style="369" customWidth="1"/>
    <col min="3592" max="3592" width="13.140625" style="369" customWidth="1"/>
    <col min="3593" max="3593" width="33.42578125" style="369" customWidth="1"/>
    <col min="3594" max="3596" width="8.85546875" style="369"/>
    <col min="3597" max="3597" width="13.28515625" style="369" bestFit="1" customWidth="1"/>
    <col min="3598" max="3840" width="8.85546875" style="369"/>
    <col min="3841" max="3841" width="14" style="369" customWidth="1"/>
    <col min="3842" max="3842" width="12.42578125" style="369" customWidth="1"/>
    <col min="3843" max="3843" width="61" style="369" customWidth="1"/>
    <col min="3844" max="3844" width="11.7109375" style="369" customWidth="1"/>
    <col min="3845" max="3845" width="15" style="369" customWidth="1"/>
    <col min="3846" max="3846" width="16.42578125" style="369" customWidth="1"/>
    <col min="3847" max="3847" width="22.42578125" style="369" customWidth="1"/>
    <col min="3848" max="3848" width="13.140625" style="369" customWidth="1"/>
    <col min="3849" max="3849" width="33.42578125" style="369" customWidth="1"/>
    <col min="3850" max="3852" width="8.85546875" style="369"/>
    <col min="3853" max="3853" width="13.28515625" style="369" bestFit="1" customWidth="1"/>
    <col min="3854" max="4096" width="8.85546875" style="369"/>
    <col min="4097" max="4097" width="14" style="369" customWidth="1"/>
    <col min="4098" max="4098" width="12.42578125" style="369" customWidth="1"/>
    <col min="4099" max="4099" width="61" style="369" customWidth="1"/>
    <col min="4100" max="4100" width="11.7109375" style="369" customWidth="1"/>
    <col min="4101" max="4101" width="15" style="369" customWidth="1"/>
    <col min="4102" max="4102" width="16.42578125" style="369" customWidth="1"/>
    <col min="4103" max="4103" width="22.42578125" style="369" customWidth="1"/>
    <col min="4104" max="4104" width="13.140625" style="369" customWidth="1"/>
    <col min="4105" max="4105" width="33.42578125" style="369" customWidth="1"/>
    <col min="4106" max="4108" width="8.85546875" style="369"/>
    <col min="4109" max="4109" width="13.28515625" style="369" bestFit="1" customWidth="1"/>
    <col min="4110" max="4352" width="8.85546875" style="369"/>
    <col min="4353" max="4353" width="14" style="369" customWidth="1"/>
    <col min="4354" max="4354" width="12.42578125" style="369" customWidth="1"/>
    <col min="4355" max="4355" width="61" style="369" customWidth="1"/>
    <col min="4356" max="4356" width="11.7109375" style="369" customWidth="1"/>
    <col min="4357" max="4357" width="15" style="369" customWidth="1"/>
    <col min="4358" max="4358" width="16.42578125" style="369" customWidth="1"/>
    <col min="4359" max="4359" width="22.42578125" style="369" customWidth="1"/>
    <col min="4360" max="4360" width="13.140625" style="369" customWidth="1"/>
    <col min="4361" max="4361" width="33.42578125" style="369" customWidth="1"/>
    <col min="4362" max="4364" width="8.85546875" style="369"/>
    <col min="4365" max="4365" width="13.28515625" style="369" bestFit="1" customWidth="1"/>
    <col min="4366" max="4608" width="8.85546875" style="369"/>
    <col min="4609" max="4609" width="14" style="369" customWidth="1"/>
    <col min="4610" max="4610" width="12.42578125" style="369" customWidth="1"/>
    <col min="4611" max="4611" width="61" style="369" customWidth="1"/>
    <col min="4612" max="4612" width="11.7109375" style="369" customWidth="1"/>
    <col min="4613" max="4613" width="15" style="369" customWidth="1"/>
    <col min="4614" max="4614" width="16.42578125" style="369" customWidth="1"/>
    <col min="4615" max="4615" width="22.42578125" style="369" customWidth="1"/>
    <col min="4616" max="4616" width="13.140625" style="369" customWidth="1"/>
    <col min="4617" max="4617" width="33.42578125" style="369" customWidth="1"/>
    <col min="4618" max="4620" width="8.85546875" style="369"/>
    <col min="4621" max="4621" width="13.28515625" style="369" bestFit="1" customWidth="1"/>
    <col min="4622" max="4864" width="8.85546875" style="369"/>
    <col min="4865" max="4865" width="14" style="369" customWidth="1"/>
    <col min="4866" max="4866" width="12.42578125" style="369" customWidth="1"/>
    <col min="4867" max="4867" width="61" style="369" customWidth="1"/>
    <col min="4868" max="4868" width="11.7109375" style="369" customWidth="1"/>
    <col min="4869" max="4869" width="15" style="369" customWidth="1"/>
    <col min="4870" max="4870" width="16.42578125" style="369" customWidth="1"/>
    <col min="4871" max="4871" width="22.42578125" style="369" customWidth="1"/>
    <col min="4872" max="4872" width="13.140625" style="369" customWidth="1"/>
    <col min="4873" max="4873" width="33.42578125" style="369" customWidth="1"/>
    <col min="4874" max="4876" width="8.85546875" style="369"/>
    <col min="4877" max="4877" width="13.28515625" style="369" bestFit="1" customWidth="1"/>
    <col min="4878" max="5120" width="8.85546875" style="369"/>
    <col min="5121" max="5121" width="14" style="369" customWidth="1"/>
    <col min="5122" max="5122" width="12.42578125" style="369" customWidth="1"/>
    <col min="5123" max="5123" width="61" style="369" customWidth="1"/>
    <col min="5124" max="5124" width="11.7109375" style="369" customWidth="1"/>
    <col min="5125" max="5125" width="15" style="369" customWidth="1"/>
    <col min="5126" max="5126" width="16.42578125" style="369" customWidth="1"/>
    <col min="5127" max="5127" width="22.42578125" style="369" customWidth="1"/>
    <col min="5128" max="5128" width="13.140625" style="369" customWidth="1"/>
    <col min="5129" max="5129" width="33.42578125" style="369" customWidth="1"/>
    <col min="5130" max="5132" width="8.85546875" style="369"/>
    <col min="5133" max="5133" width="13.28515625" style="369" bestFit="1" customWidth="1"/>
    <col min="5134" max="5376" width="8.85546875" style="369"/>
    <col min="5377" max="5377" width="14" style="369" customWidth="1"/>
    <col min="5378" max="5378" width="12.42578125" style="369" customWidth="1"/>
    <col min="5379" max="5379" width="61" style="369" customWidth="1"/>
    <col min="5380" max="5380" width="11.7109375" style="369" customWidth="1"/>
    <col min="5381" max="5381" width="15" style="369" customWidth="1"/>
    <col min="5382" max="5382" width="16.42578125" style="369" customWidth="1"/>
    <col min="5383" max="5383" width="22.42578125" style="369" customWidth="1"/>
    <col min="5384" max="5384" width="13.140625" style="369" customWidth="1"/>
    <col min="5385" max="5385" width="33.42578125" style="369" customWidth="1"/>
    <col min="5386" max="5388" width="8.85546875" style="369"/>
    <col min="5389" max="5389" width="13.28515625" style="369" bestFit="1" customWidth="1"/>
    <col min="5390" max="5632" width="8.85546875" style="369"/>
    <col min="5633" max="5633" width="14" style="369" customWidth="1"/>
    <col min="5634" max="5634" width="12.42578125" style="369" customWidth="1"/>
    <col min="5635" max="5635" width="61" style="369" customWidth="1"/>
    <col min="5636" max="5636" width="11.7109375" style="369" customWidth="1"/>
    <col min="5637" max="5637" width="15" style="369" customWidth="1"/>
    <col min="5638" max="5638" width="16.42578125" style="369" customWidth="1"/>
    <col min="5639" max="5639" width="22.42578125" style="369" customWidth="1"/>
    <col min="5640" max="5640" width="13.140625" style="369" customWidth="1"/>
    <col min="5641" max="5641" width="33.42578125" style="369" customWidth="1"/>
    <col min="5642" max="5644" width="8.85546875" style="369"/>
    <col min="5645" max="5645" width="13.28515625" style="369" bestFit="1" customWidth="1"/>
    <col min="5646" max="5888" width="8.85546875" style="369"/>
    <col min="5889" max="5889" width="14" style="369" customWidth="1"/>
    <col min="5890" max="5890" width="12.42578125" style="369" customWidth="1"/>
    <col min="5891" max="5891" width="61" style="369" customWidth="1"/>
    <col min="5892" max="5892" width="11.7109375" style="369" customWidth="1"/>
    <col min="5893" max="5893" width="15" style="369" customWidth="1"/>
    <col min="5894" max="5894" width="16.42578125" style="369" customWidth="1"/>
    <col min="5895" max="5895" width="22.42578125" style="369" customWidth="1"/>
    <col min="5896" max="5896" width="13.140625" style="369" customWidth="1"/>
    <col min="5897" max="5897" width="33.42578125" style="369" customWidth="1"/>
    <col min="5898" max="5900" width="8.85546875" style="369"/>
    <col min="5901" max="5901" width="13.28515625" style="369" bestFit="1" customWidth="1"/>
    <col min="5902" max="6144" width="8.85546875" style="369"/>
    <col min="6145" max="6145" width="14" style="369" customWidth="1"/>
    <col min="6146" max="6146" width="12.42578125" style="369" customWidth="1"/>
    <col min="6147" max="6147" width="61" style="369" customWidth="1"/>
    <col min="6148" max="6148" width="11.7109375" style="369" customWidth="1"/>
    <col min="6149" max="6149" width="15" style="369" customWidth="1"/>
    <col min="6150" max="6150" width="16.42578125" style="369" customWidth="1"/>
    <col min="6151" max="6151" width="22.42578125" style="369" customWidth="1"/>
    <col min="6152" max="6152" width="13.140625" style="369" customWidth="1"/>
    <col min="6153" max="6153" width="33.42578125" style="369" customWidth="1"/>
    <col min="6154" max="6156" width="8.85546875" style="369"/>
    <col min="6157" max="6157" width="13.28515625" style="369" bestFit="1" customWidth="1"/>
    <col min="6158" max="6400" width="8.85546875" style="369"/>
    <col min="6401" max="6401" width="14" style="369" customWidth="1"/>
    <col min="6402" max="6402" width="12.42578125" style="369" customWidth="1"/>
    <col min="6403" max="6403" width="61" style="369" customWidth="1"/>
    <col min="6404" max="6404" width="11.7109375" style="369" customWidth="1"/>
    <col min="6405" max="6405" width="15" style="369" customWidth="1"/>
    <col min="6406" max="6406" width="16.42578125" style="369" customWidth="1"/>
    <col min="6407" max="6407" width="22.42578125" style="369" customWidth="1"/>
    <col min="6408" max="6408" width="13.140625" style="369" customWidth="1"/>
    <col min="6409" max="6409" width="33.42578125" style="369" customWidth="1"/>
    <col min="6410" max="6412" width="8.85546875" style="369"/>
    <col min="6413" max="6413" width="13.28515625" style="369" bestFit="1" customWidth="1"/>
    <col min="6414" max="6656" width="8.85546875" style="369"/>
    <col min="6657" max="6657" width="14" style="369" customWidth="1"/>
    <col min="6658" max="6658" width="12.42578125" style="369" customWidth="1"/>
    <col min="6659" max="6659" width="61" style="369" customWidth="1"/>
    <col min="6660" max="6660" width="11.7109375" style="369" customWidth="1"/>
    <col min="6661" max="6661" width="15" style="369" customWidth="1"/>
    <col min="6662" max="6662" width="16.42578125" style="369" customWidth="1"/>
    <col min="6663" max="6663" width="22.42578125" style="369" customWidth="1"/>
    <col min="6664" max="6664" width="13.140625" style="369" customWidth="1"/>
    <col min="6665" max="6665" width="33.42578125" style="369" customWidth="1"/>
    <col min="6666" max="6668" width="8.85546875" style="369"/>
    <col min="6669" max="6669" width="13.28515625" style="369" bestFit="1" customWidth="1"/>
    <col min="6670" max="6912" width="8.85546875" style="369"/>
    <col min="6913" max="6913" width="14" style="369" customWidth="1"/>
    <col min="6914" max="6914" width="12.42578125" style="369" customWidth="1"/>
    <col min="6915" max="6915" width="61" style="369" customWidth="1"/>
    <col min="6916" max="6916" width="11.7109375" style="369" customWidth="1"/>
    <col min="6917" max="6917" width="15" style="369" customWidth="1"/>
    <col min="6918" max="6918" width="16.42578125" style="369" customWidth="1"/>
    <col min="6919" max="6919" width="22.42578125" style="369" customWidth="1"/>
    <col min="6920" max="6920" width="13.140625" style="369" customWidth="1"/>
    <col min="6921" max="6921" width="33.42578125" style="369" customWidth="1"/>
    <col min="6922" max="6924" width="8.85546875" style="369"/>
    <col min="6925" max="6925" width="13.28515625" style="369" bestFit="1" customWidth="1"/>
    <col min="6926" max="7168" width="8.85546875" style="369"/>
    <col min="7169" max="7169" width="14" style="369" customWidth="1"/>
    <col min="7170" max="7170" width="12.42578125" style="369" customWidth="1"/>
    <col min="7171" max="7171" width="61" style="369" customWidth="1"/>
    <col min="7172" max="7172" width="11.7109375" style="369" customWidth="1"/>
    <col min="7173" max="7173" width="15" style="369" customWidth="1"/>
    <col min="7174" max="7174" width="16.42578125" style="369" customWidth="1"/>
    <col min="7175" max="7175" width="22.42578125" style="369" customWidth="1"/>
    <col min="7176" max="7176" width="13.140625" style="369" customWidth="1"/>
    <col min="7177" max="7177" width="33.42578125" style="369" customWidth="1"/>
    <col min="7178" max="7180" width="8.85546875" style="369"/>
    <col min="7181" max="7181" width="13.28515625" style="369" bestFit="1" customWidth="1"/>
    <col min="7182" max="7424" width="8.85546875" style="369"/>
    <col min="7425" max="7425" width="14" style="369" customWidth="1"/>
    <col min="7426" max="7426" width="12.42578125" style="369" customWidth="1"/>
    <col min="7427" max="7427" width="61" style="369" customWidth="1"/>
    <col min="7428" max="7428" width="11.7109375" style="369" customWidth="1"/>
    <col min="7429" max="7429" width="15" style="369" customWidth="1"/>
    <col min="7430" max="7430" width="16.42578125" style="369" customWidth="1"/>
    <col min="7431" max="7431" width="22.42578125" style="369" customWidth="1"/>
    <col min="7432" max="7432" width="13.140625" style="369" customWidth="1"/>
    <col min="7433" max="7433" width="33.42578125" style="369" customWidth="1"/>
    <col min="7434" max="7436" width="8.85546875" style="369"/>
    <col min="7437" max="7437" width="13.28515625" style="369" bestFit="1" customWidth="1"/>
    <col min="7438" max="7680" width="8.85546875" style="369"/>
    <col min="7681" max="7681" width="14" style="369" customWidth="1"/>
    <col min="7682" max="7682" width="12.42578125" style="369" customWidth="1"/>
    <col min="7683" max="7683" width="61" style="369" customWidth="1"/>
    <col min="7684" max="7684" width="11.7109375" style="369" customWidth="1"/>
    <col min="7685" max="7685" width="15" style="369" customWidth="1"/>
    <col min="7686" max="7686" width="16.42578125" style="369" customWidth="1"/>
    <col min="7687" max="7687" width="22.42578125" style="369" customWidth="1"/>
    <col min="7688" max="7688" width="13.140625" style="369" customWidth="1"/>
    <col min="7689" max="7689" width="33.42578125" style="369" customWidth="1"/>
    <col min="7690" max="7692" width="8.85546875" style="369"/>
    <col min="7693" max="7693" width="13.28515625" style="369" bestFit="1" customWidth="1"/>
    <col min="7694" max="7936" width="8.85546875" style="369"/>
    <col min="7937" max="7937" width="14" style="369" customWidth="1"/>
    <col min="7938" max="7938" width="12.42578125" style="369" customWidth="1"/>
    <col min="7939" max="7939" width="61" style="369" customWidth="1"/>
    <col min="7940" max="7940" width="11.7109375" style="369" customWidth="1"/>
    <col min="7941" max="7941" width="15" style="369" customWidth="1"/>
    <col min="7942" max="7942" width="16.42578125" style="369" customWidth="1"/>
    <col min="7943" max="7943" width="22.42578125" style="369" customWidth="1"/>
    <col min="7944" max="7944" width="13.140625" style="369" customWidth="1"/>
    <col min="7945" max="7945" width="33.42578125" style="369" customWidth="1"/>
    <col min="7946" max="7948" width="8.85546875" style="369"/>
    <col min="7949" max="7949" width="13.28515625" style="369" bestFit="1" customWidth="1"/>
    <col min="7950" max="8192" width="8.85546875" style="369"/>
    <col min="8193" max="8193" width="14" style="369" customWidth="1"/>
    <col min="8194" max="8194" width="12.42578125" style="369" customWidth="1"/>
    <col min="8195" max="8195" width="61" style="369" customWidth="1"/>
    <col min="8196" max="8196" width="11.7109375" style="369" customWidth="1"/>
    <col min="8197" max="8197" width="15" style="369" customWidth="1"/>
    <col min="8198" max="8198" width="16.42578125" style="369" customWidth="1"/>
    <col min="8199" max="8199" width="22.42578125" style="369" customWidth="1"/>
    <col min="8200" max="8200" width="13.140625" style="369" customWidth="1"/>
    <col min="8201" max="8201" width="33.42578125" style="369" customWidth="1"/>
    <col min="8202" max="8204" width="8.85546875" style="369"/>
    <col min="8205" max="8205" width="13.28515625" style="369" bestFit="1" customWidth="1"/>
    <col min="8206" max="8448" width="8.85546875" style="369"/>
    <col min="8449" max="8449" width="14" style="369" customWidth="1"/>
    <col min="8450" max="8450" width="12.42578125" style="369" customWidth="1"/>
    <col min="8451" max="8451" width="61" style="369" customWidth="1"/>
    <col min="8452" max="8452" width="11.7109375" style="369" customWidth="1"/>
    <col min="8453" max="8453" width="15" style="369" customWidth="1"/>
    <col min="8454" max="8454" width="16.42578125" style="369" customWidth="1"/>
    <col min="8455" max="8455" width="22.42578125" style="369" customWidth="1"/>
    <col min="8456" max="8456" width="13.140625" style="369" customWidth="1"/>
    <col min="8457" max="8457" width="33.42578125" style="369" customWidth="1"/>
    <col min="8458" max="8460" width="8.85546875" style="369"/>
    <col min="8461" max="8461" width="13.28515625" style="369" bestFit="1" customWidth="1"/>
    <col min="8462" max="8704" width="8.85546875" style="369"/>
    <col min="8705" max="8705" width="14" style="369" customWidth="1"/>
    <col min="8706" max="8706" width="12.42578125" style="369" customWidth="1"/>
    <col min="8707" max="8707" width="61" style="369" customWidth="1"/>
    <col min="8708" max="8708" width="11.7109375" style="369" customWidth="1"/>
    <col min="8709" max="8709" width="15" style="369" customWidth="1"/>
    <col min="8710" max="8710" width="16.42578125" style="369" customWidth="1"/>
    <col min="8711" max="8711" width="22.42578125" style="369" customWidth="1"/>
    <col min="8712" max="8712" width="13.140625" style="369" customWidth="1"/>
    <col min="8713" max="8713" width="33.42578125" style="369" customWidth="1"/>
    <col min="8714" max="8716" width="8.85546875" style="369"/>
    <col min="8717" max="8717" width="13.28515625" style="369" bestFit="1" customWidth="1"/>
    <col min="8718" max="8960" width="8.85546875" style="369"/>
    <col min="8961" max="8961" width="14" style="369" customWidth="1"/>
    <col min="8962" max="8962" width="12.42578125" style="369" customWidth="1"/>
    <col min="8963" max="8963" width="61" style="369" customWidth="1"/>
    <col min="8964" max="8964" width="11.7109375" style="369" customWidth="1"/>
    <col min="8965" max="8965" width="15" style="369" customWidth="1"/>
    <col min="8966" max="8966" width="16.42578125" style="369" customWidth="1"/>
    <col min="8967" max="8967" width="22.42578125" style="369" customWidth="1"/>
    <col min="8968" max="8968" width="13.140625" style="369" customWidth="1"/>
    <col min="8969" max="8969" width="33.42578125" style="369" customWidth="1"/>
    <col min="8970" max="8972" width="8.85546875" style="369"/>
    <col min="8973" max="8973" width="13.28515625" style="369" bestFit="1" customWidth="1"/>
    <col min="8974" max="9216" width="8.85546875" style="369"/>
    <col min="9217" max="9217" width="14" style="369" customWidth="1"/>
    <col min="9218" max="9218" width="12.42578125" style="369" customWidth="1"/>
    <col min="9219" max="9219" width="61" style="369" customWidth="1"/>
    <col min="9220" max="9220" width="11.7109375" style="369" customWidth="1"/>
    <col min="9221" max="9221" width="15" style="369" customWidth="1"/>
    <col min="9222" max="9222" width="16.42578125" style="369" customWidth="1"/>
    <col min="9223" max="9223" width="22.42578125" style="369" customWidth="1"/>
    <col min="9224" max="9224" width="13.140625" style="369" customWidth="1"/>
    <col min="9225" max="9225" width="33.42578125" style="369" customWidth="1"/>
    <col min="9226" max="9228" width="8.85546875" style="369"/>
    <col min="9229" max="9229" width="13.28515625" style="369" bestFit="1" customWidth="1"/>
    <col min="9230" max="9472" width="8.85546875" style="369"/>
    <col min="9473" max="9473" width="14" style="369" customWidth="1"/>
    <col min="9474" max="9474" width="12.42578125" style="369" customWidth="1"/>
    <col min="9475" max="9475" width="61" style="369" customWidth="1"/>
    <col min="9476" max="9476" width="11.7109375" style="369" customWidth="1"/>
    <col min="9477" max="9477" width="15" style="369" customWidth="1"/>
    <col min="9478" max="9478" width="16.42578125" style="369" customWidth="1"/>
    <col min="9479" max="9479" width="22.42578125" style="369" customWidth="1"/>
    <col min="9480" max="9480" width="13.140625" style="369" customWidth="1"/>
    <col min="9481" max="9481" width="33.42578125" style="369" customWidth="1"/>
    <col min="9482" max="9484" width="8.85546875" style="369"/>
    <col min="9485" max="9485" width="13.28515625" style="369" bestFit="1" customWidth="1"/>
    <col min="9486" max="9728" width="8.85546875" style="369"/>
    <col min="9729" max="9729" width="14" style="369" customWidth="1"/>
    <col min="9730" max="9730" width="12.42578125" style="369" customWidth="1"/>
    <col min="9731" max="9731" width="61" style="369" customWidth="1"/>
    <col min="9732" max="9732" width="11.7109375" style="369" customWidth="1"/>
    <col min="9733" max="9733" width="15" style="369" customWidth="1"/>
    <col min="9734" max="9734" width="16.42578125" style="369" customWidth="1"/>
    <col min="9735" max="9735" width="22.42578125" style="369" customWidth="1"/>
    <col min="9736" max="9736" width="13.140625" style="369" customWidth="1"/>
    <col min="9737" max="9737" width="33.42578125" style="369" customWidth="1"/>
    <col min="9738" max="9740" width="8.85546875" style="369"/>
    <col min="9741" max="9741" width="13.28515625" style="369" bestFit="1" customWidth="1"/>
    <col min="9742" max="9984" width="8.85546875" style="369"/>
    <col min="9985" max="9985" width="14" style="369" customWidth="1"/>
    <col min="9986" max="9986" width="12.42578125" style="369" customWidth="1"/>
    <col min="9987" max="9987" width="61" style="369" customWidth="1"/>
    <col min="9988" max="9988" width="11.7109375" style="369" customWidth="1"/>
    <col min="9989" max="9989" width="15" style="369" customWidth="1"/>
    <col min="9990" max="9990" width="16.42578125" style="369" customWidth="1"/>
    <col min="9991" max="9991" width="22.42578125" style="369" customWidth="1"/>
    <col min="9992" max="9992" width="13.140625" style="369" customWidth="1"/>
    <col min="9993" max="9993" width="33.42578125" style="369" customWidth="1"/>
    <col min="9994" max="9996" width="8.85546875" style="369"/>
    <col min="9997" max="9997" width="13.28515625" style="369" bestFit="1" customWidth="1"/>
    <col min="9998" max="10240" width="8.85546875" style="369"/>
    <col min="10241" max="10241" width="14" style="369" customWidth="1"/>
    <col min="10242" max="10242" width="12.42578125" style="369" customWidth="1"/>
    <col min="10243" max="10243" width="61" style="369" customWidth="1"/>
    <col min="10244" max="10244" width="11.7109375" style="369" customWidth="1"/>
    <col min="10245" max="10245" width="15" style="369" customWidth="1"/>
    <col min="10246" max="10246" width="16.42578125" style="369" customWidth="1"/>
    <col min="10247" max="10247" width="22.42578125" style="369" customWidth="1"/>
    <col min="10248" max="10248" width="13.140625" style="369" customWidth="1"/>
    <col min="10249" max="10249" width="33.42578125" style="369" customWidth="1"/>
    <col min="10250" max="10252" width="8.85546875" style="369"/>
    <col min="10253" max="10253" width="13.28515625" style="369" bestFit="1" customWidth="1"/>
    <col min="10254" max="10496" width="8.85546875" style="369"/>
    <col min="10497" max="10497" width="14" style="369" customWidth="1"/>
    <col min="10498" max="10498" width="12.42578125" style="369" customWidth="1"/>
    <col min="10499" max="10499" width="61" style="369" customWidth="1"/>
    <col min="10500" max="10500" width="11.7109375" style="369" customWidth="1"/>
    <col min="10501" max="10501" width="15" style="369" customWidth="1"/>
    <col min="10502" max="10502" width="16.42578125" style="369" customWidth="1"/>
    <col min="10503" max="10503" width="22.42578125" style="369" customWidth="1"/>
    <col min="10504" max="10504" width="13.140625" style="369" customWidth="1"/>
    <col min="10505" max="10505" width="33.42578125" style="369" customWidth="1"/>
    <col min="10506" max="10508" width="8.85546875" style="369"/>
    <col min="10509" max="10509" width="13.28515625" style="369" bestFit="1" customWidth="1"/>
    <col min="10510" max="10752" width="8.85546875" style="369"/>
    <col min="10753" max="10753" width="14" style="369" customWidth="1"/>
    <col min="10754" max="10754" width="12.42578125" style="369" customWidth="1"/>
    <col min="10755" max="10755" width="61" style="369" customWidth="1"/>
    <col min="10756" max="10756" width="11.7109375" style="369" customWidth="1"/>
    <col min="10757" max="10757" width="15" style="369" customWidth="1"/>
    <col min="10758" max="10758" width="16.42578125" style="369" customWidth="1"/>
    <col min="10759" max="10759" width="22.42578125" style="369" customWidth="1"/>
    <col min="10760" max="10760" width="13.140625" style="369" customWidth="1"/>
    <col min="10761" max="10761" width="33.42578125" style="369" customWidth="1"/>
    <col min="10762" max="10764" width="8.85546875" style="369"/>
    <col min="10765" max="10765" width="13.28515625" style="369" bestFit="1" customWidth="1"/>
    <col min="10766" max="11008" width="8.85546875" style="369"/>
    <col min="11009" max="11009" width="14" style="369" customWidth="1"/>
    <col min="11010" max="11010" width="12.42578125" style="369" customWidth="1"/>
    <col min="11011" max="11011" width="61" style="369" customWidth="1"/>
    <col min="11012" max="11012" width="11.7109375" style="369" customWidth="1"/>
    <col min="11013" max="11013" width="15" style="369" customWidth="1"/>
    <col min="11014" max="11014" width="16.42578125" style="369" customWidth="1"/>
    <col min="11015" max="11015" width="22.42578125" style="369" customWidth="1"/>
    <col min="11016" max="11016" width="13.140625" style="369" customWidth="1"/>
    <col min="11017" max="11017" width="33.42578125" style="369" customWidth="1"/>
    <col min="11018" max="11020" width="8.85546875" style="369"/>
    <col min="11021" max="11021" width="13.28515625" style="369" bestFit="1" customWidth="1"/>
    <col min="11022" max="11264" width="8.85546875" style="369"/>
    <col min="11265" max="11265" width="14" style="369" customWidth="1"/>
    <col min="11266" max="11266" width="12.42578125" style="369" customWidth="1"/>
    <col min="11267" max="11267" width="61" style="369" customWidth="1"/>
    <col min="11268" max="11268" width="11.7109375" style="369" customWidth="1"/>
    <col min="11269" max="11269" width="15" style="369" customWidth="1"/>
    <col min="11270" max="11270" width="16.42578125" style="369" customWidth="1"/>
    <col min="11271" max="11271" width="22.42578125" style="369" customWidth="1"/>
    <col min="11272" max="11272" width="13.140625" style="369" customWidth="1"/>
    <col min="11273" max="11273" width="33.42578125" style="369" customWidth="1"/>
    <col min="11274" max="11276" width="8.85546875" style="369"/>
    <col min="11277" max="11277" width="13.28515625" style="369" bestFit="1" customWidth="1"/>
    <col min="11278" max="11520" width="8.85546875" style="369"/>
    <col min="11521" max="11521" width="14" style="369" customWidth="1"/>
    <col min="11522" max="11522" width="12.42578125" style="369" customWidth="1"/>
    <col min="11523" max="11523" width="61" style="369" customWidth="1"/>
    <col min="11524" max="11524" width="11.7109375" style="369" customWidth="1"/>
    <col min="11525" max="11525" width="15" style="369" customWidth="1"/>
    <col min="11526" max="11526" width="16.42578125" style="369" customWidth="1"/>
    <col min="11527" max="11527" width="22.42578125" style="369" customWidth="1"/>
    <col min="11528" max="11528" width="13.140625" style="369" customWidth="1"/>
    <col min="11529" max="11529" width="33.42578125" style="369" customWidth="1"/>
    <col min="11530" max="11532" width="8.85546875" style="369"/>
    <col min="11533" max="11533" width="13.28515625" style="369" bestFit="1" customWidth="1"/>
    <col min="11534" max="11776" width="8.85546875" style="369"/>
    <col min="11777" max="11777" width="14" style="369" customWidth="1"/>
    <col min="11778" max="11778" width="12.42578125" style="369" customWidth="1"/>
    <col min="11779" max="11779" width="61" style="369" customWidth="1"/>
    <col min="11780" max="11780" width="11.7109375" style="369" customWidth="1"/>
    <col min="11781" max="11781" width="15" style="369" customWidth="1"/>
    <col min="11782" max="11782" width="16.42578125" style="369" customWidth="1"/>
    <col min="11783" max="11783" width="22.42578125" style="369" customWidth="1"/>
    <col min="11784" max="11784" width="13.140625" style="369" customWidth="1"/>
    <col min="11785" max="11785" width="33.42578125" style="369" customWidth="1"/>
    <col min="11786" max="11788" width="8.85546875" style="369"/>
    <col min="11789" max="11789" width="13.28515625" style="369" bestFit="1" customWidth="1"/>
    <col min="11790" max="12032" width="8.85546875" style="369"/>
    <col min="12033" max="12033" width="14" style="369" customWidth="1"/>
    <col min="12034" max="12034" width="12.42578125" style="369" customWidth="1"/>
    <col min="12035" max="12035" width="61" style="369" customWidth="1"/>
    <col min="12036" max="12036" width="11.7109375" style="369" customWidth="1"/>
    <col min="12037" max="12037" width="15" style="369" customWidth="1"/>
    <col min="12038" max="12038" width="16.42578125" style="369" customWidth="1"/>
    <col min="12039" max="12039" width="22.42578125" style="369" customWidth="1"/>
    <col min="12040" max="12040" width="13.140625" style="369" customWidth="1"/>
    <col min="12041" max="12041" width="33.42578125" style="369" customWidth="1"/>
    <col min="12042" max="12044" width="8.85546875" style="369"/>
    <col min="12045" max="12045" width="13.28515625" style="369" bestFit="1" customWidth="1"/>
    <col min="12046" max="12288" width="8.85546875" style="369"/>
    <col min="12289" max="12289" width="14" style="369" customWidth="1"/>
    <col min="12290" max="12290" width="12.42578125" style="369" customWidth="1"/>
    <col min="12291" max="12291" width="61" style="369" customWidth="1"/>
    <col min="12292" max="12292" width="11.7109375" style="369" customWidth="1"/>
    <col min="12293" max="12293" width="15" style="369" customWidth="1"/>
    <col min="12294" max="12294" width="16.42578125" style="369" customWidth="1"/>
    <col min="12295" max="12295" width="22.42578125" style="369" customWidth="1"/>
    <col min="12296" max="12296" width="13.140625" style="369" customWidth="1"/>
    <col min="12297" max="12297" width="33.42578125" style="369" customWidth="1"/>
    <col min="12298" max="12300" width="8.85546875" style="369"/>
    <col min="12301" max="12301" width="13.28515625" style="369" bestFit="1" customWidth="1"/>
    <col min="12302" max="12544" width="8.85546875" style="369"/>
    <col min="12545" max="12545" width="14" style="369" customWidth="1"/>
    <col min="12546" max="12546" width="12.42578125" style="369" customWidth="1"/>
    <col min="12547" max="12547" width="61" style="369" customWidth="1"/>
    <col min="12548" max="12548" width="11.7109375" style="369" customWidth="1"/>
    <col min="12549" max="12549" width="15" style="369" customWidth="1"/>
    <col min="12550" max="12550" width="16.42578125" style="369" customWidth="1"/>
    <col min="12551" max="12551" width="22.42578125" style="369" customWidth="1"/>
    <col min="12552" max="12552" width="13.140625" style="369" customWidth="1"/>
    <col min="12553" max="12553" width="33.42578125" style="369" customWidth="1"/>
    <col min="12554" max="12556" width="8.85546875" style="369"/>
    <col min="12557" max="12557" width="13.28515625" style="369" bestFit="1" customWidth="1"/>
    <col min="12558" max="12800" width="8.85546875" style="369"/>
    <col min="12801" max="12801" width="14" style="369" customWidth="1"/>
    <col min="12802" max="12802" width="12.42578125" style="369" customWidth="1"/>
    <col min="12803" max="12803" width="61" style="369" customWidth="1"/>
    <col min="12804" max="12804" width="11.7109375" style="369" customWidth="1"/>
    <col min="12805" max="12805" width="15" style="369" customWidth="1"/>
    <col min="12806" max="12806" width="16.42578125" style="369" customWidth="1"/>
    <col min="12807" max="12807" width="22.42578125" style="369" customWidth="1"/>
    <col min="12808" max="12808" width="13.140625" style="369" customWidth="1"/>
    <col min="12809" max="12809" width="33.42578125" style="369" customWidth="1"/>
    <col min="12810" max="12812" width="8.85546875" style="369"/>
    <col min="12813" max="12813" width="13.28515625" style="369" bestFit="1" customWidth="1"/>
    <col min="12814" max="13056" width="8.85546875" style="369"/>
    <col min="13057" max="13057" width="14" style="369" customWidth="1"/>
    <col min="13058" max="13058" width="12.42578125" style="369" customWidth="1"/>
    <col min="13059" max="13059" width="61" style="369" customWidth="1"/>
    <col min="13060" max="13060" width="11.7109375" style="369" customWidth="1"/>
    <col min="13061" max="13061" width="15" style="369" customWidth="1"/>
    <col min="13062" max="13062" width="16.42578125" style="369" customWidth="1"/>
    <col min="13063" max="13063" width="22.42578125" style="369" customWidth="1"/>
    <col min="13064" max="13064" width="13.140625" style="369" customWidth="1"/>
    <col min="13065" max="13065" width="33.42578125" style="369" customWidth="1"/>
    <col min="13066" max="13068" width="8.85546875" style="369"/>
    <col min="13069" max="13069" width="13.28515625" style="369" bestFit="1" customWidth="1"/>
    <col min="13070" max="13312" width="8.85546875" style="369"/>
    <col min="13313" max="13313" width="14" style="369" customWidth="1"/>
    <col min="13314" max="13314" width="12.42578125" style="369" customWidth="1"/>
    <col min="13315" max="13315" width="61" style="369" customWidth="1"/>
    <col min="13316" max="13316" width="11.7109375" style="369" customWidth="1"/>
    <col min="13317" max="13317" width="15" style="369" customWidth="1"/>
    <col min="13318" max="13318" width="16.42578125" style="369" customWidth="1"/>
    <col min="13319" max="13319" width="22.42578125" style="369" customWidth="1"/>
    <col min="13320" max="13320" width="13.140625" style="369" customWidth="1"/>
    <col min="13321" max="13321" width="33.42578125" style="369" customWidth="1"/>
    <col min="13322" max="13324" width="8.85546875" style="369"/>
    <col min="13325" max="13325" width="13.28515625" style="369" bestFit="1" customWidth="1"/>
    <col min="13326" max="13568" width="8.85546875" style="369"/>
    <col min="13569" max="13569" width="14" style="369" customWidth="1"/>
    <col min="13570" max="13570" width="12.42578125" style="369" customWidth="1"/>
    <col min="13571" max="13571" width="61" style="369" customWidth="1"/>
    <col min="13572" max="13572" width="11.7109375" style="369" customWidth="1"/>
    <col min="13573" max="13573" width="15" style="369" customWidth="1"/>
    <col min="13574" max="13574" width="16.42578125" style="369" customWidth="1"/>
    <col min="13575" max="13575" width="22.42578125" style="369" customWidth="1"/>
    <col min="13576" max="13576" width="13.140625" style="369" customWidth="1"/>
    <col min="13577" max="13577" width="33.42578125" style="369" customWidth="1"/>
    <col min="13578" max="13580" width="8.85546875" style="369"/>
    <col min="13581" max="13581" width="13.28515625" style="369" bestFit="1" customWidth="1"/>
    <col min="13582" max="13824" width="8.85546875" style="369"/>
    <col min="13825" max="13825" width="14" style="369" customWidth="1"/>
    <col min="13826" max="13826" width="12.42578125" style="369" customWidth="1"/>
    <col min="13827" max="13827" width="61" style="369" customWidth="1"/>
    <col min="13828" max="13828" width="11.7109375" style="369" customWidth="1"/>
    <col min="13829" max="13829" width="15" style="369" customWidth="1"/>
    <col min="13830" max="13830" width="16.42578125" style="369" customWidth="1"/>
    <col min="13831" max="13831" width="22.42578125" style="369" customWidth="1"/>
    <col min="13832" max="13832" width="13.140625" style="369" customWidth="1"/>
    <col min="13833" max="13833" width="33.42578125" style="369" customWidth="1"/>
    <col min="13834" max="13836" width="8.85546875" style="369"/>
    <col min="13837" max="13837" width="13.28515625" style="369" bestFit="1" customWidth="1"/>
    <col min="13838" max="14080" width="8.85546875" style="369"/>
    <col min="14081" max="14081" width="14" style="369" customWidth="1"/>
    <col min="14082" max="14082" width="12.42578125" style="369" customWidth="1"/>
    <col min="14083" max="14083" width="61" style="369" customWidth="1"/>
    <col min="14084" max="14084" width="11.7109375" style="369" customWidth="1"/>
    <col min="14085" max="14085" width="15" style="369" customWidth="1"/>
    <col min="14086" max="14086" width="16.42578125" style="369" customWidth="1"/>
    <col min="14087" max="14087" width="22.42578125" style="369" customWidth="1"/>
    <col min="14088" max="14088" width="13.140625" style="369" customWidth="1"/>
    <col min="14089" max="14089" width="33.42578125" style="369" customWidth="1"/>
    <col min="14090" max="14092" width="8.85546875" style="369"/>
    <col min="14093" max="14093" width="13.28515625" style="369" bestFit="1" customWidth="1"/>
    <col min="14094" max="14336" width="8.85546875" style="369"/>
    <col min="14337" max="14337" width="14" style="369" customWidth="1"/>
    <col min="14338" max="14338" width="12.42578125" style="369" customWidth="1"/>
    <col min="14339" max="14339" width="61" style="369" customWidth="1"/>
    <col min="14340" max="14340" width="11.7109375" style="369" customWidth="1"/>
    <col min="14341" max="14341" width="15" style="369" customWidth="1"/>
    <col min="14342" max="14342" width="16.42578125" style="369" customWidth="1"/>
    <col min="14343" max="14343" width="22.42578125" style="369" customWidth="1"/>
    <col min="14344" max="14344" width="13.140625" style="369" customWidth="1"/>
    <col min="14345" max="14345" width="33.42578125" style="369" customWidth="1"/>
    <col min="14346" max="14348" width="8.85546875" style="369"/>
    <col min="14349" max="14349" width="13.28515625" style="369" bestFit="1" customWidth="1"/>
    <col min="14350" max="14592" width="8.85546875" style="369"/>
    <col min="14593" max="14593" width="14" style="369" customWidth="1"/>
    <col min="14594" max="14594" width="12.42578125" style="369" customWidth="1"/>
    <col min="14595" max="14595" width="61" style="369" customWidth="1"/>
    <col min="14596" max="14596" width="11.7109375" style="369" customWidth="1"/>
    <col min="14597" max="14597" width="15" style="369" customWidth="1"/>
    <col min="14598" max="14598" width="16.42578125" style="369" customWidth="1"/>
    <col min="14599" max="14599" width="22.42578125" style="369" customWidth="1"/>
    <col min="14600" max="14600" width="13.140625" style="369" customWidth="1"/>
    <col min="14601" max="14601" width="33.42578125" style="369" customWidth="1"/>
    <col min="14602" max="14604" width="8.85546875" style="369"/>
    <col min="14605" max="14605" width="13.28515625" style="369" bestFit="1" customWidth="1"/>
    <col min="14606" max="14848" width="8.85546875" style="369"/>
    <col min="14849" max="14849" width="14" style="369" customWidth="1"/>
    <col min="14850" max="14850" width="12.42578125" style="369" customWidth="1"/>
    <col min="14851" max="14851" width="61" style="369" customWidth="1"/>
    <col min="14852" max="14852" width="11.7109375" style="369" customWidth="1"/>
    <col min="14853" max="14853" width="15" style="369" customWidth="1"/>
    <col min="14854" max="14854" width="16.42578125" style="369" customWidth="1"/>
    <col min="14855" max="14855" width="22.42578125" style="369" customWidth="1"/>
    <col min="14856" max="14856" width="13.140625" style="369" customWidth="1"/>
    <col min="14857" max="14857" width="33.42578125" style="369" customWidth="1"/>
    <col min="14858" max="14860" width="8.85546875" style="369"/>
    <col min="14861" max="14861" width="13.28515625" style="369" bestFit="1" customWidth="1"/>
    <col min="14862" max="15104" width="8.85546875" style="369"/>
    <col min="15105" max="15105" width="14" style="369" customWidth="1"/>
    <col min="15106" max="15106" width="12.42578125" style="369" customWidth="1"/>
    <col min="15107" max="15107" width="61" style="369" customWidth="1"/>
    <col min="15108" max="15108" width="11.7109375" style="369" customWidth="1"/>
    <col min="15109" max="15109" width="15" style="369" customWidth="1"/>
    <col min="15110" max="15110" width="16.42578125" style="369" customWidth="1"/>
    <col min="15111" max="15111" width="22.42578125" style="369" customWidth="1"/>
    <col min="15112" max="15112" width="13.140625" style="369" customWidth="1"/>
    <col min="15113" max="15113" width="33.42578125" style="369" customWidth="1"/>
    <col min="15114" max="15116" width="8.85546875" style="369"/>
    <col min="15117" max="15117" width="13.28515625" style="369" bestFit="1" customWidth="1"/>
    <col min="15118" max="15360" width="8.85546875" style="369"/>
    <col min="15361" max="15361" width="14" style="369" customWidth="1"/>
    <col min="15362" max="15362" width="12.42578125" style="369" customWidth="1"/>
    <col min="15363" max="15363" width="61" style="369" customWidth="1"/>
    <col min="15364" max="15364" width="11.7109375" style="369" customWidth="1"/>
    <col min="15365" max="15365" width="15" style="369" customWidth="1"/>
    <col min="15366" max="15366" width="16.42578125" style="369" customWidth="1"/>
    <col min="15367" max="15367" width="22.42578125" style="369" customWidth="1"/>
    <col min="15368" max="15368" width="13.140625" style="369" customWidth="1"/>
    <col min="15369" max="15369" width="33.42578125" style="369" customWidth="1"/>
    <col min="15370" max="15372" width="8.85546875" style="369"/>
    <col min="15373" max="15373" width="13.28515625" style="369" bestFit="1" customWidth="1"/>
    <col min="15374" max="15616" width="8.85546875" style="369"/>
    <col min="15617" max="15617" width="14" style="369" customWidth="1"/>
    <col min="15618" max="15618" width="12.42578125" style="369" customWidth="1"/>
    <col min="15619" max="15619" width="61" style="369" customWidth="1"/>
    <col min="15620" max="15620" width="11.7109375" style="369" customWidth="1"/>
    <col min="15621" max="15621" width="15" style="369" customWidth="1"/>
    <col min="15622" max="15622" width="16.42578125" style="369" customWidth="1"/>
    <col min="15623" max="15623" width="22.42578125" style="369" customWidth="1"/>
    <col min="15624" max="15624" width="13.140625" style="369" customWidth="1"/>
    <col min="15625" max="15625" width="33.42578125" style="369" customWidth="1"/>
    <col min="15626" max="15628" width="8.85546875" style="369"/>
    <col min="15629" max="15629" width="13.28515625" style="369" bestFit="1" customWidth="1"/>
    <col min="15630" max="15872" width="8.85546875" style="369"/>
    <col min="15873" max="15873" width="14" style="369" customWidth="1"/>
    <col min="15874" max="15874" width="12.42578125" style="369" customWidth="1"/>
    <col min="15875" max="15875" width="61" style="369" customWidth="1"/>
    <col min="15876" max="15876" width="11.7109375" style="369" customWidth="1"/>
    <col min="15877" max="15877" width="15" style="369" customWidth="1"/>
    <col min="15878" max="15878" width="16.42578125" style="369" customWidth="1"/>
    <col min="15879" max="15879" width="22.42578125" style="369" customWidth="1"/>
    <col min="15880" max="15880" width="13.140625" style="369" customWidth="1"/>
    <col min="15881" max="15881" width="33.42578125" style="369" customWidth="1"/>
    <col min="15882" max="15884" width="8.85546875" style="369"/>
    <col min="15885" max="15885" width="13.28515625" style="369" bestFit="1" customWidth="1"/>
    <col min="15886" max="16128" width="8.85546875" style="369"/>
    <col min="16129" max="16129" width="14" style="369" customWidth="1"/>
    <col min="16130" max="16130" width="12.42578125" style="369" customWidth="1"/>
    <col min="16131" max="16131" width="61" style="369" customWidth="1"/>
    <col min="16132" max="16132" width="11.7109375" style="369" customWidth="1"/>
    <col min="16133" max="16133" width="15" style="369" customWidth="1"/>
    <col min="16134" max="16134" width="16.42578125" style="369" customWidth="1"/>
    <col min="16135" max="16135" width="22.42578125" style="369" customWidth="1"/>
    <col min="16136" max="16136" width="13.140625" style="369" customWidth="1"/>
    <col min="16137" max="16137" width="33.42578125" style="369" customWidth="1"/>
    <col min="16138" max="16140" width="8.85546875" style="369"/>
    <col min="16141" max="16141" width="13.28515625" style="369" bestFit="1" customWidth="1"/>
    <col min="16142" max="16384" width="8.85546875" style="369"/>
  </cols>
  <sheetData>
    <row r="1" spans="1:11" ht="36" customHeight="1" x14ac:dyDescent="0.2">
      <c r="A1" s="98"/>
      <c r="B1" s="367"/>
      <c r="C1" s="368"/>
      <c r="D1" s="368"/>
      <c r="E1" s="368"/>
      <c r="F1" s="368"/>
      <c r="G1" s="368"/>
      <c r="H1" s="368"/>
    </row>
    <row r="2" spans="1:11" ht="20.25" customHeight="1" x14ac:dyDescent="0.2">
      <c r="A2" s="98"/>
      <c r="B2" s="370"/>
      <c r="C2" s="370"/>
      <c r="D2" s="370"/>
      <c r="E2" s="370"/>
      <c r="F2" s="370"/>
      <c r="G2" s="370"/>
      <c r="H2" s="370"/>
    </row>
    <row r="3" spans="1:11" x14ac:dyDescent="0.2">
      <c r="A3" s="98"/>
      <c r="B3" s="36"/>
      <c r="C3" s="36"/>
      <c r="D3" s="36"/>
      <c r="E3" s="36"/>
      <c r="F3" s="36"/>
    </row>
    <row r="4" spans="1:11" ht="31.5" customHeight="1" x14ac:dyDescent="0.2">
      <c r="A4" s="98"/>
      <c r="B4" s="37"/>
      <c r="C4" s="37"/>
      <c r="D4" s="37"/>
      <c r="E4" s="37"/>
      <c r="F4" s="37"/>
      <c r="G4" s="37"/>
      <c r="H4" s="37"/>
    </row>
    <row r="5" spans="1:11" ht="13.5" thickBot="1" x14ac:dyDescent="0.25">
      <c r="A5" s="372"/>
      <c r="B5" s="373"/>
      <c r="C5" s="374"/>
      <c r="D5" s="374"/>
      <c r="E5" s="375"/>
      <c r="F5" s="376"/>
      <c r="G5" s="377"/>
      <c r="H5" s="378"/>
    </row>
    <row r="6" spans="1:11" ht="33" customHeight="1" x14ac:dyDescent="0.25">
      <c r="A6" s="391" t="s">
        <v>0</v>
      </c>
      <c r="B6" s="392"/>
      <c r="C6" s="513" t="str">
        <f>Orçamento!B6</f>
        <v>UBS JD VITAPOLIS</v>
      </c>
      <c r="D6" s="513"/>
      <c r="E6" s="513"/>
      <c r="F6" s="393"/>
      <c r="G6" s="394"/>
      <c r="H6" s="379"/>
    </row>
    <row r="7" spans="1:11" ht="5.25" customHeight="1" x14ac:dyDescent="0.25">
      <c r="A7" s="395"/>
      <c r="B7" s="396"/>
      <c r="C7" s="396"/>
      <c r="D7" s="396"/>
      <c r="E7" s="397"/>
      <c r="F7" s="398"/>
      <c r="G7" s="399"/>
      <c r="H7" s="379"/>
    </row>
    <row r="8" spans="1:11" ht="30.75" customHeight="1" x14ac:dyDescent="0.25">
      <c r="A8" s="508" t="s">
        <v>1</v>
      </c>
      <c r="B8" s="508"/>
      <c r="C8" s="509" t="str">
        <f>Orçamento!C8</f>
        <v>CONSTRUÇÃO DE UNIDADE BÁSICA DE SAÚDE</v>
      </c>
      <c r="D8" s="509"/>
      <c r="E8" s="400"/>
      <c r="F8" s="401" t="s">
        <v>35</v>
      </c>
      <c r="G8" s="402">
        <f>Orçamento!I8</f>
        <v>665.76</v>
      </c>
      <c r="H8" s="380"/>
    </row>
    <row r="9" spans="1:11" ht="5.25" customHeight="1" x14ac:dyDescent="0.25">
      <c r="A9" s="395"/>
      <c r="B9" s="396"/>
      <c r="C9" s="396"/>
      <c r="D9" s="396"/>
      <c r="E9" s="397"/>
      <c r="F9" s="403"/>
      <c r="G9" s="404"/>
      <c r="H9" s="381"/>
    </row>
    <row r="10" spans="1:11" ht="33" customHeight="1" x14ac:dyDescent="0.25">
      <c r="A10" s="508" t="s">
        <v>37</v>
      </c>
      <c r="B10" s="508"/>
      <c r="C10" s="509" t="str">
        <f>Orçamento!B10</f>
        <v>RUA GAIVOTA, 160</v>
      </c>
      <c r="D10" s="509"/>
      <c r="E10" s="405"/>
      <c r="F10" s="406" t="s">
        <v>3</v>
      </c>
      <c r="G10" s="407" t="e">
        <f>Orçamento!I10</f>
        <v>#VALUE!</v>
      </c>
      <c r="H10" s="382"/>
    </row>
    <row r="11" spans="1:11" ht="5.25" customHeight="1" x14ac:dyDescent="0.25">
      <c r="A11" s="395"/>
      <c r="B11" s="396"/>
      <c r="C11" s="396"/>
      <c r="D11" s="396"/>
      <c r="E11" s="397"/>
      <c r="F11" s="403"/>
      <c r="G11" s="404"/>
      <c r="H11" s="381"/>
    </row>
    <row r="12" spans="1:11" ht="43.5" customHeight="1" thickBot="1" x14ac:dyDescent="0.3">
      <c r="A12" s="408" t="s">
        <v>38</v>
      </c>
      <c r="B12" s="409"/>
      <c r="C12" s="410" t="str">
        <f>Orçamento!B12</f>
        <v>SINAPI (04/2025) - CPOS/CDHU 197 - SBC (01/2025) - ORSE (01/2025) - DER ES (02/2025) - EMOP (11/2024)  - SIURB (01/2025) - FDE (04/2025)</v>
      </c>
      <c r="D12" s="410"/>
      <c r="E12" s="411"/>
      <c r="F12" s="401" t="s">
        <v>36</v>
      </c>
      <c r="G12" s="412" t="e">
        <f>Orçamento!I12</f>
        <v>#VALUE!</v>
      </c>
      <c r="H12" s="383"/>
    </row>
    <row r="13" spans="1:11" ht="16.5" customHeight="1" x14ac:dyDescent="0.2">
      <c r="A13" s="396"/>
      <c r="B13" s="392"/>
      <c r="C13" s="392"/>
      <c r="D13" s="392"/>
      <c r="E13" s="413"/>
      <c r="F13" s="414"/>
      <c r="G13" s="415"/>
      <c r="H13" s="384"/>
    </row>
    <row r="14" spans="1:11" ht="27.75" customHeight="1" x14ac:dyDescent="0.2">
      <c r="A14" s="510" t="s">
        <v>39</v>
      </c>
      <c r="B14" s="511"/>
      <c r="C14" s="511"/>
      <c r="D14" s="511"/>
      <c r="E14" s="511"/>
      <c r="F14" s="511"/>
      <c r="G14" s="512"/>
      <c r="I14" s="385"/>
    </row>
    <row r="15" spans="1:11" ht="54" x14ac:dyDescent="0.25">
      <c r="A15" s="416" t="s">
        <v>174</v>
      </c>
      <c r="B15" s="417" t="s">
        <v>563</v>
      </c>
      <c r="C15" s="418" t="s">
        <v>176</v>
      </c>
      <c r="D15" s="419" t="s">
        <v>177</v>
      </c>
      <c r="E15" s="420"/>
      <c r="F15" s="421"/>
      <c r="G15" s="422">
        <f>G20</f>
        <v>0</v>
      </c>
      <c r="H15" s="386"/>
      <c r="I15" s="385"/>
    </row>
    <row r="16" spans="1:11" ht="16.5" customHeight="1" x14ac:dyDescent="0.2">
      <c r="A16" s="423"/>
      <c r="B16" s="424"/>
      <c r="C16" s="424"/>
      <c r="D16" s="424"/>
      <c r="E16" s="425"/>
      <c r="F16" s="426"/>
      <c r="G16" s="427"/>
      <c r="I16" s="387"/>
      <c r="J16" s="387"/>
      <c r="K16" s="387"/>
    </row>
    <row r="17" spans="1:11" ht="16.5" customHeight="1" x14ac:dyDescent="0.2">
      <c r="A17" s="428" t="s">
        <v>40</v>
      </c>
      <c r="B17" s="429"/>
      <c r="C17" s="424" t="s">
        <v>15</v>
      </c>
      <c r="D17" s="424" t="s">
        <v>41</v>
      </c>
      <c r="E17" s="425" t="s">
        <v>42</v>
      </c>
      <c r="F17" s="426" t="s">
        <v>43</v>
      </c>
      <c r="G17" s="427" t="s">
        <v>44</v>
      </c>
      <c r="I17" s="387"/>
      <c r="J17" s="387"/>
      <c r="K17" s="387"/>
    </row>
    <row r="18" spans="1:11" ht="36" x14ac:dyDescent="0.2">
      <c r="A18" s="430">
        <v>97063</v>
      </c>
      <c r="B18" s="431" t="s">
        <v>28</v>
      </c>
      <c r="C18" s="432" t="s">
        <v>560</v>
      </c>
      <c r="D18" s="433" t="s">
        <v>147</v>
      </c>
      <c r="E18" s="434">
        <v>0.41599999999999998</v>
      </c>
      <c r="F18" s="444"/>
      <c r="G18" s="435">
        <f t="shared" ref="G18:G19" si="0">TRUNC(E18*F18,2)</f>
        <v>0</v>
      </c>
      <c r="I18" s="387"/>
      <c r="J18" s="387"/>
      <c r="K18" s="387"/>
    </row>
    <row r="19" spans="1:11" ht="16.5" customHeight="1" x14ac:dyDescent="0.2">
      <c r="A19" s="430">
        <v>20193</v>
      </c>
      <c r="B19" s="431" t="s">
        <v>648</v>
      </c>
      <c r="C19" s="432" t="s">
        <v>561</v>
      </c>
      <c r="D19" s="433" t="s">
        <v>562</v>
      </c>
      <c r="E19" s="434">
        <v>1</v>
      </c>
      <c r="F19" s="444"/>
      <c r="G19" s="435">
        <f t="shared" si="0"/>
        <v>0</v>
      </c>
      <c r="I19" s="387"/>
      <c r="J19" s="387"/>
      <c r="K19" s="387"/>
    </row>
    <row r="20" spans="1:11" ht="28.5" customHeight="1" x14ac:dyDescent="0.2">
      <c r="A20" s="436" t="s">
        <v>45</v>
      </c>
      <c r="B20" s="437"/>
      <c r="C20" s="437"/>
      <c r="D20" s="437"/>
      <c r="E20" s="438"/>
      <c r="F20" s="439"/>
      <c r="G20" s="440">
        <f>SUM(G18:G19)</f>
        <v>0</v>
      </c>
      <c r="H20" s="386"/>
      <c r="K20" s="388"/>
    </row>
    <row r="21" spans="1:11" ht="36" x14ac:dyDescent="0.25">
      <c r="A21" s="441" t="s">
        <v>191</v>
      </c>
      <c r="B21" s="441" t="s">
        <v>563</v>
      </c>
      <c r="C21" s="418" t="s">
        <v>192</v>
      </c>
      <c r="D21" s="419" t="s">
        <v>163</v>
      </c>
      <c r="E21" s="420"/>
      <c r="F21" s="421"/>
      <c r="G21" s="422">
        <f>G30</f>
        <v>0</v>
      </c>
    </row>
    <row r="22" spans="1:11" ht="18" x14ac:dyDescent="0.2">
      <c r="A22" s="423"/>
      <c r="B22" s="424"/>
      <c r="C22" s="424"/>
      <c r="D22" s="424"/>
      <c r="E22" s="425"/>
      <c r="F22" s="426"/>
      <c r="G22" s="427"/>
    </row>
    <row r="23" spans="1:11" ht="18" x14ac:dyDescent="0.2">
      <c r="A23" s="428" t="s">
        <v>40</v>
      </c>
      <c r="B23" s="429"/>
      <c r="C23" s="424" t="s">
        <v>15</v>
      </c>
      <c r="D23" s="424" t="s">
        <v>41</v>
      </c>
      <c r="E23" s="425" t="s">
        <v>42</v>
      </c>
      <c r="F23" s="426" t="s">
        <v>43</v>
      </c>
      <c r="G23" s="427" t="s">
        <v>44</v>
      </c>
    </row>
    <row r="24" spans="1:11" ht="18" x14ac:dyDescent="0.2">
      <c r="A24" s="430">
        <v>88309</v>
      </c>
      <c r="B24" s="431" t="s">
        <v>28</v>
      </c>
      <c r="C24" s="432" t="s">
        <v>123</v>
      </c>
      <c r="D24" s="433" t="s">
        <v>16</v>
      </c>
      <c r="E24" s="434">
        <v>0.224</v>
      </c>
      <c r="F24" s="445"/>
      <c r="G24" s="435">
        <f t="shared" ref="G24:G29" si="1">TRUNC(E24*F24,2)</f>
        <v>0</v>
      </c>
    </row>
    <row r="25" spans="1:11" ht="18" x14ac:dyDescent="0.2">
      <c r="A25" s="430">
        <v>88262</v>
      </c>
      <c r="B25" s="431" t="s">
        <v>28</v>
      </c>
      <c r="C25" s="432" t="s">
        <v>127</v>
      </c>
      <c r="D25" s="433" t="s">
        <v>16</v>
      </c>
      <c r="E25" s="434">
        <v>0.224</v>
      </c>
      <c r="F25" s="445"/>
      <c r="G25" s="435">
        <f t="shared" si="1"/>
        <v>0</v>
      </c>
    </row>
    <row r="26" spans="1:11" ht="18" x14ac:dyDescent="0.2">
      <c r="A26" s="430">
        <v>88316</v>
      </c>
      <c r="B26" s="431" t="s">
        <v>28</v>
      </c>
      <c r="C26" s="432" t="s">
        <v>124</v>
      </c>
      <c r="D26" s="433" t="s">
        <v>16</v>
      </c>
      <c r="E26" s="434">
        <v>1.345</v>
      </c>
      <c r="F26" s="445"/>
      <c r="G26" s="435">
        <f t="shared" si="1"/>
        <v>0</v>
      </c>
    </row>
    <row r="27" spans="1:11" ht="36" x14ac:dyDescent="0.2">
      <c r="A27" s="430">
        <v>90587</v>
      </c>
      <c r="B27" s="431" t="s">
        <v>28</v>
      </c>
      <c r="C27" s="432" t="s">
        <v>564</v>
      </c>
      <c r="D27" s="433" t="s">
        <v>128</v>
      </c>
      <c r="E27" s="434">
        <v>0.13</v>
      </c>
      <c r="F27" s="445"/>
      <c r="G27" s="435">
        <f t="shared" si="1"/>
        <v>0</v>
      </c>
    </row>
    <row r="28" spans="1:11" ht="36" x14ac:dyDescent="0.2">
      <c r="A28" s="430">
        <v>90586</v>
      </c>
      <c r="B28" s="431" t="s">
        <v>28</v>
      </c>
      <c r="C28" s="432" t="s">
        <v>565</v>
      </c>
      <c r="D28" s="433" t="s">
        <v>126</v>
      </c>
      <c r="E28" s="434">
        <v>9.4E-2</v>
      </c>
      <c r="F28" s="445"/>
      <c r="G28" s="435">
        <f t="shared" si="1"/>
        <v>0</v>
      </c>
    </row>
    <row r="29" spans="1:11" ht="36" x14ac:dyDescent="0.2">
      <c r="A29" s="430">
        <v>1525</v>
      </c>
      <c r="B29" s="431" t="s">
        <v>648</v>
      </c>
      <c r="C29" s="432" t="s">
        <v>566</v>
      </c>
      <c r="D29" s="433" t="s">
        <v>163</v>
      </c>
      <c r="E29" s="434">
        <v>1.103</v>
      </c>
      <c r="F29" s="445"/>
      <c r="G29" s="435">
        <f t="shared" si="1"/>
        <v>0</v>
      </c>
    </row>
    <row r="30" spans="1:11" ht="18" x14ac:dyDescent="0.2">
      <c r="A30" s="436" t="s">
        <v>45</v>
      </c>
      <c r="B30" s="437"/>
      <c r="C30" s="437"/>
      <c r="D30" s="437"/>
      <c r="E30" s="438"/>
      <c r="F30" s="439"/>
      <c r="G30" s="440">
        <f>SUM(G24:G29)</f>
        <v>0</v>
      </c>
    </row>
    <row r="31" spans="1:11" ht="36" x14ac:dyDescent="0.25">
      <c r="A31" s="441" t="s">
        <v>196</v>
      </c>
      <c r="B31" s="441" t="s">
        <v>563</v>
      </c>
      <c r="C31" s="418" t="s">
        <v>197</v>
      </c>
      <c r="D31" s="419" t="s">
        <v>163</v>
      </c>
      <c r="E31" s="420"/>
      <c r="F31" s="421"/>
      <c r="G31" s="422">
        <f>G40</f>
        <v>0</v>
      </c>
    </row>
    <row r="32" spans="1:11" ht="18" x14ac:dyDescent="0.2">
      <c r="A32" s="423"/>
      <c r="B32" s="424"/>
      <c r="C32" s="424"/>
      <c r="D32" s="424"/>
      <c r="E32" s="425"/>
      <c r="F32" s="426"/>
      <c r="G32" s="427"/>
    </row>
    <row r="33" spans="1:8" ht="18" x14ac:dyDescent="0.2">
      <c r="A33" s="428" t="s">
        <v>40</v>
      </c>
      <c r="B33" s="429"/>
      <c r="C33" s="424" t="s">
        <v>15</v>
      </c>
      <c r="D33" s="424" t="s">
        <v>41</v>
      </c>
      <c r="E33" s="425" t="s">
        <v>42</v>
      </c>
      <c r="F33" s="426" t="s">
        <v>43</v>
      </c>
      <c r="G33" s="427" t="s">
        <v>44</v>
      </c>
    </row>
    <row r="34" spans="1:8" ht="18" x14ac:dyDescent="0.2">
      <c r="A34" s="430">
        <v>88309</v>
      </c>
      <c r="B34" s="431" t="s">
        <v>28</v>
      </c>
      <c r="C34" s="432" t="s">
        <v>123</v>
      </c>
      <c r="D34" s="433" t="s">
        <v>16</v>
      </c>
      <c r="E34" s="434">
        <v>0.753</v>
      </c>
      <c r="F34" s="444"/>
      <c r="G34" s="435">
        <f t="shared" ref="G34:G39" si="2">TRUNC(E34*F34,2)</f>
        <v>0</v>
      </c>
    </row>
    <row r="35" spans="1:8" ht="18" x14ac:dyDescent="0.2">
      <c r="A35" s="430">
        <v>88262</v>
      </c>
      <c r="B35" s="431" t="s">
        <v>28</v>
      </c>
      <c r="C35" s="432" t="s">
        <v>127</v>
      </c>
      <c r="D35" s="433" t="s">
        <v>16</v>
      </c>
      <c r="E35" s="434">
        <v>0.125</v>
      </c>
      <c r="F35" s="444"/>
      <c r="G35" s="435">
        <f t="shared" si="2"/>
        <v>0</v>
      </c>
    </row>
    <row r="36" spans="1:8" ht="18" x14ac:dyDescent="0.2">
      <c r="A36" s="430">
        <v>88316</v>
      </c>
      <c r="B36" s="431" t="s">
        <v>28</v>
      </c>
      <c r="C36" s="432" t="s">
        <v>124</v>
      </c>
      <c r="D36" s="433" t="s">
        <v>16</v>
      </c>
      <c r="E36" s="434">
        <v>0.82599999999999996</v>
      </c>
      <c r="F36" s="444"/>
      <c r="G36" s="435">
        <f t="shared" si="2"/>
        <v>0</v>
      </c>
    </row>
    <row r="37" spans="1:8" ht="36" x14ac:dyDescent="0.2">
      <c r="A37" s="430">
        <v>90587</v>
      </c>
      <c r="B37" s="431" t="s">
        <v>28</v>
      </c>
      <c r="C37" s="432" t="s">
        <v>564</v>
      </c>
      <c r="D37" s="433" t="s">
        <v>128</v>
      </c>
      <c r="E37" s="434">
        <v>0.13100000000000001</v>
      </c>
      <c r="F37" s="444"/>
      <c r="G37" s="435">
        <f t="shared" si="2"/>
        <v>0</v>
      </c>
    </row>
    <row r="38" spans="1:8" ht="36" x14ac:dyDescent="0.2">
      <c r="A38" s="430">
        <v>90586</v>
      </c>
      <c r="B38" s="431" t="s">
        <v>28</v>
      </c>
      <c r="C38" s="432" t="s">
        <v>565</v>
      </c>
      <c r="D38" s="433" t="s">
        <v>126</v>
      </c>
      <c r="E38" s="434">
        <v>0.12</v>
      </c>
      <c r="F38" s="444"/>
      <c r="G38" s="435">
        <f t="shared" si="2"/>
        <v>0</v>
      </c>
    </row>
    <row r="39" spans="1:8" ht="36" x14ac:dyDescent="0.2">
      <c r="A39" s="430">
        <v>1525</v>
      </c>
      <c r="B39" s="431" t="s">
        <v>648</v>
      </c>
      <c r="C39" s="432" t="s">
        <v>566</v>
      </c>
      <c r="D39" s="433" t="s">
        <v>163</v>
      </c>
      <c r="E39" s="434">
        <v>1.103</v>
      </c>
      <c r="F39" s="444"/>
      <c r="G39" s="435">
        <f t="shared" si="2"/>
        <v>0</v>
      </c>
    </row>
    <row r="40" spans="1:8" ht="18" x14ac:dyDescent="0.2">
      <c r="A40" s="436" t="s">
        <v>45</v>
      </c>
      <c r="B40" s="437"/>
      <c r="C40" s="437"/>
      <c r="D40" s="437"/>
      <c r="E40" s="438"/>
      <c r="F40" s="439"/>
      <c r="G40" s="440">
        <f>SUM(G34:G39)</f>
        <v>0</v>
      </c>
    </row>
    <row r="41" spans="1:8" ht="36" x14ac:dyDescent="0.25">
      <c r="A41" s="441" t="s">
        <v>205</v>
      </c>
      <c r="B41" s="441" t="s">
        <v>563</v>
      </c>
      <c r="C41" s="418" t="s">
        <v>206</v>
      </c>
      <c r="D41" s="419" t="s">
        <v>147</v>
      </c>
      <c r="E41" s="420"/>
      <c r="F41" s="421"/>
      <c r="G41" s="422">
        <f>G47</f>
        <v>0</v>
      </c>
    </row>
    <row r="42" spans="1:8" ht="18" x14ac:dyDescent="0.2">
      <c r="A42" s="423"/>
      <c r="B42" s="424"/>
      <c r="C42" s="424"/>
      <c r="D42" s="424"/>
      <c r="E42" s="425"/>
      <c r="F42" s="426"/>
      <c r="G42" s="427"/>
    </row>
    <row r="43" spans="1:8" ht="18" x14ac:dyDescent="0.2">
      <c r="A43" s="428" t="s">
        <v>40</v>
      </c>
      <c r="B43" s="429"/>
      <c r="C43" s="424" t="s">
        <v>15</v>
      </c>
      <c r="D43" s="424" t="s">
        <v>41</v>
      </c>
      <c r="E43" s="425" t="s">
        <v>42</v>
      </c>
      <c r="F43" s="426" t="s">
        <v>43</v>
      </c>
      <c r="G43" s="427" t="s">
        <v>44</v>
      </c>
    </row>
    <row r="44" spans="1:8" ht="18" x14ac:dyDescent="0.2">
      <c r="A44" s="430" t="s">
        <v>567</v>
      </c>
      <c r="B44" s="431" t="s">
        <v>651</v>
      </c>
      <c r="C44" s="432" t="s">
        <v>568</v>
      </c>
      <c r="D44" s="433" t="s">
        <v>147</v>
      </c>
      <c r="E44" s="434">
        <v>1</v>
      </c>
      <c r="F44" s="444"/>
      <c r="G44" s="435">
        <f t="shared" ref="G44:G46" si="3">TRUNC(E44*F44,2)</f>
        <v>0</v>
      </c>
      <c r="H44" s="369">
        <v>67.73</v>
      </c>
    </row>
    <row r="45" spans="1:8" ht="18" x14ac:dyDescent="0.2">
      <c r="A45" s="430" t="s">
        <v>569</v>
      </c>
      <c r="B45" s="431" t="s">
        <v>651</v>
      </c>
      <c r="C45" s="432" t="s">
        <v>136</v>
      </c>
      <c r="D45" s="433" t="s">
        <v>16</v>
      </c>
      <c r="E45" s="434">
        <v>0.8</v>
      </c>
      <c r="F45" s="444"/>
      <c r="G45" s="435">
        <f t="shared" si="3"/>
        <v>0</v>
      </c>
      <c r="H45" s="369">
        <v>9.39</v>
      </c>
    </row>
    <row r="46" spans="1:8" ht="18" x14ac:dyDescent="0.2">
      <c r="A46" s="430" t="s">
        <v>570</v>
      </c>
      <c r="B46" s="431" t="s">
        <v>651</v>
      </c>
      <c r="C46" s="432" t="s">
        <v>135</v>
      </c>
      <c r="D46" s="433" t="s">
        <v>16</v>
      </c>
      <c r="E46" s="434">
        <v>0.4</v>
      </c>
      <c r="F46" s="444"/>
      <c r="G46" s="435">
        <f t="shared" si="3"/>
        <v>0</v>
      </c>
      <c r="H46" s="369">
        <v>11.43</v>
      </c>
    </row>
    <row r="47" spans="1:8" ht="18" x14ac:dyDescent="0.2">
      <c r="A47" s="436" t="s">
        <v>45</v>
      </c>
      <c r="B47" s="437"/>
      <c r="C47" s="437"/>
      <c r="D47" s="437"/>
      <c r="E47" s="438"/>
      <c r="F47" s="439"/>
      <c r="G47" s="440">
        <f>SUM(G44:G46)</f>
        <v>0</v>
      </c>
    </row>
    <row r="48" spans="1:8" ht="36" x14ac:dyDescent="0.25">
      <c r="A48" s="441" t="s">
        <v>207</v>
      </c>
      <c r="B48" s="441" t="s">
        <v>563</v>
      </c>
      <c r="C48" s="418" t="s">
        <v>208</v>
      </c>
      <c r="D48" s="419" t="s">
        <v>147</v>
      </c>
      <c r="E48" s="420"/>
      <c r="F48" s="421"/>
      <c r="G48" s="422">
        <f>G54</f>
        <v>0</v>
      </c>
    </row>
    <row r="49" spans="1:8" ht="18" x14ac:dyDescent="0.2">
      <c r="A49" s="423"/>
      <c r="B49" s="424"/>
      <c r="C49" s="424"/>
      <c r="D49" s="424"/>
      <c r="E49" s="425"/>
      <c r="F49" s="426"/>
      <c r="G49" s="427"/>
    </row>
    <row r="50" spans="1:8" ht="18" x14ac:dyDescent="0.2">
      <c r="A50" s="428" t="s">
        <v>40</v>
      </c>
      <c r="B50" s="429"/>
      <c r="C50" s="424" t="s">
        <v>15</v>
      </c>
      <c r="D50" s="424" t="s">
        <v>41</v>
      </c>
      <c r="E50" s="425" t="s">
        <v>42</v>
      </c>
      <c r="F50" s="426" t="s">
        <v>43</v>
      </c>
      <c r="G50" s="427" t="s">
        <v>44</v>
      </c>
    </row>
    <row r="51" spans="1:8" ht="18" x14ac:dyDescent="0.2">
      <c r="A51" s="430" t="s">
        <v>569</v>
      </c>
      <c r="B51" s="431" t="s">
        <v>651</v>
      </c>
      <c r="C51" s="432" t="s">
        <v>136</v>
      </c>
      <c r="D51" s="433" t="s">
        <v>16</v>
      </c>
      <c r="E51" s="434">
        <v>0.8</v>
      </c>
      <c r="F51" s="444"/>
      <c r="G51" s="435">
        <f t="shared" ref="G51:G53" si="4">TRUNC(E51*F51,2)</f>
        <v>0</v>
      </c>
      <c r="H51" s="369">
        <v>9.39</v>
      </c>
    </row>
    <row r="52" spans="1:8" ht="18" x14ac:dyDescent="0.2">
      <c r="A52" s="430" t="s">
        <v>571</v>
      </c>
      <c r="B52" s="431" t="s">
        <v>651</v>
      </c>
      <c r="C52" s="432" t="s">
        <v>572</v>
      </c>
      <c r="D52" s="433" t="s">
        <v>147</v>
      </c>
      <c r="E52" s="434">
        <v>1</v>
      </c>
      <c r="F52" s="444"/>
      <c r="G52" s="435">
        <f t="shared" si="4"/>
        <v>0</v>
      </c>
      <c r="H52" s="369">
        <v>85.65</v>
      </c>
    </row>
    <row r="53" spans="1:8" ht="18" x14ac:dyDescent="0.2">
      <c r="A53" s="430" t="s">
        <v>570</v>
      </c>
      <c r="B53" s="431" t="s">
        <v>651</v>
      </c>
      <c r="C53" s="432" t="s">
        <v>135</v>
      </c>
      <c r="D53" s="433" t="s">
        <v>16</v>
      </c>
      <c r="E53" s="434">
        <v>0.4</v>
      </c>
      <c r="F53" s="444"/>
      <c r="G53" s="435">
        <f t="shared" si="4"/>
        <v>0</v>
      </c>
      <c r="H53" s="369">
        <v>11.43</v>
      </c>
    </row>
    <row r="54" spans="1:8" ht="18" x14ac:dyDescent="0.2">
      <c r="A54" s="436" t="s">
        <v>45</v>
      </c>
      <c r="B54" s="437"/>
      <c r="C54" s="437"/>
      <c r="D54" s="437"/>
      <c r="E54" s="438"/>
      <c r="F54" s="439"/>
      <c r="G54" s="440">
        <f>SUM(G51:G53)</f>
        <v>0</v>
      </c>
    </row>
    <row r="55" spans="1:8" ht="54" x14ac:dyDescent="0.25">
      <c r="A55" s="441" t="s">
        <v>217</v>
      </c>
      <c r="B55" s="441" t="s">
        <v>563</v>
      </c>
      <c r="C55" s="418" t="s">
        <v>218</v>
      </c>
      <c r="D55" s="419" t="s">
        <v>147</v>
      </c>
      <c r="E55" s="420"/>
      <c r="F55" s="421"/>
      <c r="G55" s="422">
        <f>G69</f>
        <v>0</v>
      </c>
    </row>
    <row r="56" spans="1:8" ht="18" x14ac:dyDescent="0.2">
      <c r="A56" s="423"/>
      <c r="B56" s="424"/>
      <c r="C56" s="424"/>
      <c r="D56" s="424"/>
      <c r="E56" s="425"/>
      <c r="F56" s="426"/>
      <c r="G56" s="427"/>
    </row>
    <row r="57" spans="1:8" ht="18" x14ac:dyDescent="0.2">
      <c r="A57" s="428" t="s">
        <v>40</v>
      </c>
      <c r="B57" s="429"/>
      <c r="C57" s="424" t="s">
        <v>15</v>
      </c>
      <c r="D57" s="424" t="s">
        <v>41</v>
      </c>
      <c r="E57" s="425" t="s">
        <v>42</v>
      </c>
      <c r="F57" s="426" t="s">
        <v>43</v>
      </c>
      <c r="G57" s="427" t="s">
        <v>44</v>
      </c>
    </row>
    <row r="58" spans="1:8" ht="18" x14ac:dyDescent="0.2">
      <c r="A58" s="430">
        <v>88316</v>
      </c>
      <c r="B58" s="431" t="s">
        <v>28</v>
      </c>
      <c r="C58" s="432" t="s">
        <v>124</v>
      </c>
      <c r="D58" s="433" t="s">
        <v>16</v>
      </c>
      <c r="E58" s="434">
        <v>0.19500000000000001</v>
      </c>
      <c r="F58" s="444"/>
      <c r="G58" s="435">
        <f t="shared" ref="G58:G68" si="5">TRUNC(E58*F58,2)</f>
        <v>0</v>
      </c>
    </row>
    <row r="59" spans="1:8" ht="18" x14ac:dyDescent="0.2">
      <c r="A59" s="430">
        <v>88278</v>
      </c>
      <c r="B59" s="431" t="s">
        <v>28</v>
      </c>
      <c r="C59" s="432" t="s">
        <v>129</v>
      </c>
      <c r="D59" s="433" t="s">
        <v>16</v>
      </c>
      <c r="E59" s="434">
        <v>0.59499999999999997</v>
      </c>
      <c r="F59" s="444"/>
      <c r="G59" s="435">
        <f t="shared" si="5"/>
        <v>0</v>
      </c>
    </row>
    <row r="60" spans="1:8" ht="36" x14ac:dyDescent="0.2">
      <c r="A60" s="430">
        <v>37586</v>
      </c>
      <c r="B60" s="431" t="s">
        <v>648</v>
      </c>
      <c r="C60" s="432" t="s">
        <v>573</v>
      </c>
      <c r="D60" s="433" t="s">
        <v>574</v>
      </c>
      <c r="E60" s="434">
        <v>2.9600000000000001E-2</v>
      </c>
      <c r="F60" s="444"/>
      <c r="G60" s="435">
        <f t="shared" si="5"/>
        <v>0</v>
      </c>
    </row>
    <row r="61" spans="1:8" ht="36" x14ac:dyDescent="0.2">
      <c r="A61" s="430">
        <v>39432</v>
      </c>
      <c r="B61" s="431" t="s">
        <v>648</v>
      </c>
      <c r="C61" s="432" t="s">
        <v>575</v>
      </c>
      <c r="D61" s="433" t="s">
        <v>32</v>
      </c>
      <c r="E61" s="434">
        <v>0.79249999999999998</v>
      </c>
      <c r="F61" s="444"/>
      <c r="G61" s="435">
        <f t="shared" si="5"/>
        <v>0</v>
      </c>
    </row>
    <row r="62" spans="1:8" ht="36" x14ac:dyDescent="0.2">
      <c r="A62" s="430">
        <v>39419</v>
      </c>
      <c r="B62" s="431" t="s">
        <v>648</v>
      </c>
      <c r="C62" s="432" t="s">
        <v>576</v>
      </c>
      <c r="D62" s="433" t="s">
        <v>32</v>
      </c>
      <c r="E62" s="434">
        <v>0.91169999999999995</v>
      </c>
      <c r="F62" s="444"/>
      <c r="G62" s="435">
        <f t="shared" si="5"/>
        <v>0</v>
      </c>
    </row>
    <row r="63" spans="1:8" ht="36" x14ac:dyDescent="0.2">
      <c r="A63" s="430">
        <v>39431</v>
      </c>
      <c r="B63" s="431" t="s">
        <v>648</v>
      </c>
      <c r="C63" s="432" t="s">
        <v>577</v>
      </c>
      <c r="D63" s="433" t="s">
        <v>32</v>
      </c>
      <c r="E63" s="434">
        <v>2.5026999999999999</v>
      </c>
      <c r="F63" s="444"/>
      <c r="G63" s="435">
        <f t="shared" si="5"/>
        <v>0</v>
      </c>
    </row>
    <row r="64" spans="1:8" ht="36" x14ac:dyDescent="0.2">
      <c r="A64" s="430">
        <v>39435</v>
      </c>
      <c r="B64" s="431" t="s">
        <v>648</v>
      </c>
      <c r="C64" s="432" t="s">
        <v>578</v>
      </c>
      <c r="D64" s="433" t="s">
        <v>12</v>
      </c>
      <c r="E64" s="434">
        <v>20.186800000000002</v>
      </c>
      <c r="F64" s="444"/>
      <c r="G64" s="435">
        <f t="shared" si="5"/>
        <v>0</v>
      </c>
    </row>
    <row r="65" spans="1:7" ht="36" x14ac:dyDescent="0.2">
      <c r="A65" s="430">
        <v>39443</v>
      </c>
      <c r="B65" s="431" t="s">
        <v>648</v>
      </c>
      <c r="C65" s="432" t="s">
        <v>579</v>
      </c>
      <c r="D65" s="433" t="s">
        <v>12</v>
      </c>
      <c r="E65" s="434">
        <v>0.54410000000000003</v>
      </c>
      <c r="F65" s="444"/>
      <c r="G65" s="435">
        <f t="shared" si="5"/>
        <v>0</v>
      </c>
    </row>
    <row r="66" spans="1:7" ht="36" x14ac:dyDescent="0.2">
      <c r="A66" s="430">
        <v>39422</v>
      </c>
      <c r="B66" s="431" t="s">
        <v>648</v>
      </c>
      <c r="C66" s="432" t="s">
        <v>580</v>
      </c>
      <c r="D66" s="433" t="s">
        <v>32</v>
      </c>
      <c r="E66" s="434">
        <v>2.9138999999999999</v>
      </c>
      <c r="F66" s="444"/>
      <c r="G66" s="435">
        <f t="shared" si="5"/>
        <v>0</v>
      </c>
    </row>
    <row r="67" spans="1:7" ht="36" x14ac:dyDescent="0.2">
      <c r="A67" s="430">
        <v>39434</v>
      </c>
      <c r="B67" s="431" t="s">
        <v>648</v>
      </c>
      <c r="C67" s="432" t="s">
        <v>581</v>
      </c>
      <c r="D67" s="433" t="s">
        <v>17</v>
      </c>
      <c r="E67" s="434">
        <v>1.0978000000000001</v>
      </c>
      <c r="F67" s="444"/>
      <c r="G67" s="435">
        <f t="shared" si="5"/>
        <v>0</v>
      </c>
    </row>
    <row r="68" spans="1:7" ht="36" x14ac:dyDescent="0.2">
      <c r="A68" s="430">
        <v>39417</v>
      </c>
      <c r="B68" s="431" t="s">
        <v>648</v>
      </c>
      <c r="C68" s="432" t="s">
        <v>582</v>
      </c>
      <c r="D68" s="433" t="s">
        <v>147</v>
      </c>
      <c r="E68" s="434">
        <v>2.1059999999999999</v>
      </c>
      <c r="F68" s="444"/>
      <c r="G68" s="435">
        <f t="shared" si="5"/>
        <v>0</v>
      </c>
    </row>
    <row r="69" spans="1:7" ht="18" x14ac:dyDescent="0.2">
      <c r="A69" s="436" t="s">
        <v>45</v>
      </c>
      <c r="B69" s="437"/>
      <c r="C69" s="437"/>
      <c r="D69" s="437"/>
      <c r="E69" s="438"/>
      <c r="F69" s="439"/>
      <c r="G69" s="440">
        <f>SUM(G58:G68)</f>
        <v>0</v>
      </c>
    </row>
    <row r="70" spans="1:7" ht="54" x14ac:dyDescent="0.25">
      <c r="A70" s="441" t="s">
        <v>219</v>
      </c>
      <c r="B70" s="441" t="s">
        <v>563</v>
      </c>
      <c r="C70" s="418" t="s">
        <v>220</v>
      </c>
      <c r="D70" s="419" t="s">
        <v>147</v>
      </c>
      <c r="E70" s="420"/>
      <c r="F70" s="421"/>
      <c r="G70" s="422">
        <f>G85</f>
        <v>0</v>
      </c>
    </row>
    <row r="71" spans="1:7" ht="18" x14ac:dyDescent="0.2">
      <c r="A71" s="423"/>
      <c r="B71" s="424"/>
      <c r="C71" s="424"/>
      <c r="D71" s="424"/>
      <c r="E71" s="425"/>
      <c r="F71" s="426"/>
      <c r="G71" s="427"/>
    </row>
    <row r="72" spans="1:7" ht="18" x14ac:dyDescent="0.2">
      <c r="A72" s="428" t="s">
        <v>40</v>
      </c>
      <c r="B72" s="429"/>
      <c r="C72" s="424" t="s">
        <v>15</v>
      </c>
      <c r="D72" s="424" t="s">
        <v>41</v>
      </c>
      <c r="E72" s="425" t="s">
        <v>42</v>
      </c>
      <c r="F72" s="426" t="s">
        <v>43</v>
      </c>
      <c r="G72" s="427" t="s">
        <v>44</v>
      </c>
    </row>
    <row r="73" spans="1:7" ht="18" x14ac:dyDescent="0.2">
      <c r="A73" s="430">
        <v>88278</v>
      </c>
      <c r="B73" s="431" t="s">
        <v>28</v>
      </c>
      <c r="C73" s="432" t="s">
        <v>129</v>
      </c>
      <c r="D73" s="433" t="s">
        <v>16</v>
      </c>
      <c r="E73" s="434">
        <v>0.59499999999999997</v>
      </c>
      <c r="F73" s="444"/>
      <c r="G73" s="435">
        <f t="shared" ref="G73:G84" si="6">TRUNC(E73*F73,2)</f>
        <v>0</v>
      </c>
    </row>
    <row r="74" spans="1:7" ht="18" x14ac:dyDescent="0.2">
      <c r="A74" s="430">
        <v>1979</v>
      </c>
      <c r="B74" s="431" t="s">
        <v>145</v>
      </c>
      <c r="C74" s="432" t="s">
        <v>583</v>
      </c>
      <c r="D74" s="433" t="s">
        <v>147</v>
      </c>
      <c r="E74" s="434">
        <v>1.02</v>
      </c>
      <c r="F74" s="444"/>
      <c r="G74" s="435">
        <f t="shared" si="6"/>
        <v>0</v>
      </c>
    </row>
    <row r="75" spans="1:7" ht="18" x14ac:dyDescent="0.2">
      <c r="A75" s="430">
        <v>88316</v>
      </c>
      <c r="B75" s="431" t="s">
        <v>28</v>
      </c>
      <c r="C75" s="432" t="s">
        <v>124</v>
      </c>
      <c r="D75" s="433" t="s">
        <v>16</v>
      </c>
      <c r="E75" s="434">
        <v>0.19500000000000001</v>
      </c>
      <c r="F75" s="444"/>
      <c r="G75" s="435">
        <f t="shared" si="6"/>
        <v>0</v>
      </c>
    </row>
    <row r="76" spans="1:7" ht="36" x14ac:dyDescent="0.2">
      <c r="A76" s="430">
        <v>39434</v>
      </c>
      <c r="B76" s="431" t="s">
        <v>28</v>
      </c>
      <c r="C76" s="432" t="s">
        <v>581</v>
      </c>
      <c r="D76" s="433" t="s">
        <v>17</v>
      </c>
      <c r="E76" s="434">
        <v>1.0978000000000001</v>
      </c>
      <c r="F76" s="444"/>
      <c r="G76" s="435">
        <f t="shared" si="6"/>
        <v>0</v>
      </c>
    </row>
    <row r="77" spans="1:7" ht="36" x14ac:dyDescent="0.2">
      <c r="A77" s="430">
        <v>39435</v>
      </c>
      <c r="B77" s="431" t="s">
        <v>28</v>
      </c>
      <c r="C77" s="432" t="s">
        <v>578</v>
      </c>
      <c r="D77" s="433" t="s">
        <v>12</v>
      </c>
      <c r="E77" s="434">
        <v>20.186800000000002</v>
      </c>
      <c r="F77" s="444"/>
      <c r="G77" s="435">
        <f t="shared" si="6"/>
        <v>0</v>
      </c>
    </row>
    <row r="78" spans="1:7" ht="36" x14ac:dyDescent="0.2">
      <c r="A78" s="430">
        <v>39431</v>
      </c>
      <c r="B78" s="431" t="s">
        <v>28</v>
      </c>
      <c r="C78" s="432" t="s">
        <v>577</v>
      </c>
      <c r="D78" s="433" t="s">
        <v>32</v>
      </c>
      <c r="E78" s="434">
        <v>2.5026999999999999</v>
      </c>
      <c r="F78" s="444"/>
      <c r="G78" s="435">
        <f t="shared" si="6"/>
        <v>0</v>
      </c>
    </row>
    <row r="79" spans="1:7" ht="36" x14ac:dyDescent="0.2">
      <c r="A79" s="430">
        <v>39422</v>
      </c>
      <c r="B79" s="431" t="s">
        <v>28</v>
      </c>
      <c r="C79" s="432" t="s">
        <v>580</v>
      </c>
      <c r="D79" s="433" t="s">
        <v>32</v>
      </c>
      <c r="E79" s="434">
        <v>2.9138999999999999</v>
      </c>
      <c r="F79" s="444"/>
      <c r="G79" s="435">
        <f t="shared" si="6"/>
        <v>0</v>
      </c>
    </row>
    <row r="80" spans="1:7" ht="36" x14ac:dyDescent="0.2">
      <c r="A80" s="430">
        <v>39419</v>
      </c>
      <c r="B80" s="431" t="s">
        <v>28</v>
      </c>
      <c r="C80" s="432" t="s">
        <v>576</v>
      </c>
      <c r="D80" s="433" t="s">
        <v>32</v>
      </c>
      <c r="E80" s="434">
        <v>0.91169999999999995</v>
      </c>
      <c r="F80" s="444"/>
      <c r="G80" s="435">
        <f t="shared" si="6"/>
        <v>0</v>
      </c>
    </row>
    <row r="81" spans="1:7" ht="36" x14ac:dyDescent="0.2">
      <c r="A81" s="430">
        <v>39432</v>
      </c>
      <c r="B81" s="431" t="s">
        <v>28</v>
      </c>
      <c r="C81" s="432" t="s">
        <v>575</v>
      </c>
      <c r="D81" s="433" t="s">
        <v>32</v>
      </c>
      <c r="E81" s="434">
        <v>0.79249999999999998</v>
      </c>
      <c r="F81" s="444"/>
      <c r="G81" s="435">
        <f t="shared" si="6"/>
        <v>0</v>
      </c>
    </row>
    <row r="82" spans="1:7" ht="36" x14ac:dyDescent="0.2">
      <c r="A82" s="430">
        <v>37586</v>
      </c>
      <c r="B82" s="431" t="s">
        <v>28</v>
      </c>
      <c r="C82" s="432" t="s">
        <v>573</v>
      </c>
      <c r="D82" s="433" t="s">
        <v>574</v>
      </c>
      <c r="E82" s="434">
        <v>2.9600000000000001E-2</v>
      </c>
      <c r="F82" s="444"/>
      <c r="G82" s="435">
        <f t="shared" si="6"/>
        <v>0</v>
      </c>
    </row>
    <row r="83" spans="1:7" ht="36" x14ac:dyDescent="0.2">
      <c r="A83" s="430">
        <v>39413</v>
      </c>
      <c r="B83" s="431" t="s">
        <v>28</v>
      </c>
      <c r="C83" s="432" t="s">
        <v>584</v>
      </c>
      <c r="D83" s="433" t="s">
        <v>147</v>
      </c>
      <c r="E83" s="434">
        <v>2.1059999999999999</v>
      </c>
      <c r="F83" s="444"/>
      <c r="G83" s="435">
        <f t="shared" si="6"/>
        <v>0</v>
      </c>
    </row>
    <row r="84" spans="1:7" ht="36" x14ac:dyDescent="0.2">
      <c r="A84" s="430">
        <v>39443</v>
      </c>
      <c r="B84" s="431" t="s">
        <v>28</v>
      </c>
      <c r="C84" s="432" t="s">
        <v>579</v>
      </c>
      <c r="D84" s="433" t="s">
        <v>12</v>
      </c>
      <c r="E84" s="434">
        <v>0.54410000000000003</v>
      </c>
      <c r="F84" s="444"/>
      <c r="G84" s="435">
        <f t="shared" si="6"/>
        <v>0</v>
      </c>
    </row>
    <row r="85" spans="1:7" ht="18" x14ac:dyDescent="0.2">
      <c r="A85" s="436" t="s">
        <v>45</v>
      </c>
      <c r="B85" s="437"/>
      <c r="C85" s="437"/>
      <c r="D85" s="437"/>
      <c r="E85" s="438"/>
      <c r="F85" s="439"/>
      <c r="G85" s="440">
        <f>SUM(G73:G84)</f>
        <v>0</v>
      </c>
    </row>
    <row r="86" spans="1:7" ht="54" x14ac:dyDescent="0.25">
      <c r="A86" s="441" t="s">
        <v>221</v>
      </c>
      <c r="B86" s="441" t="s">
        <v>563</v>
      </c>
      <c r="C86" s="418" t="s">
        <v>222</v>
      </c>
      <c r="D86" s="419" t="s">
        <v>147</v>
      </c>
      <c r="E86" s="420"/>
      <c r="F86" s="421"/>
      <c r="G86" s="422">
        <f>G101</f>
        <v>0</v>
      </c>
    </row>
    <row r="87" spans="1:7" ht="18" x14ac:dyDescent="0.2">
      <c r="A87" s="423"/>
      <c r="B87" s="424"/>
      <c r="C87" s="424"/>
      <c r="D87" s="424"/>
      <c r="E87" s="425"/>
      <c r="F87" s="426"/>
      <c r="G87" s="427"/>
    </row>
    <row r="88" spans="1:7" ht="18" x14ac:dyDescent="0.2">
      <c r="A88" s="428" t="s">
        <v>40</v>
      </c>
      <c r="B88" s="429"/>
      <c r="C88" s="424" t="s">
        <v>15</v>
      </c>
      <c r="D88" s="424" t="s">
        <v>41</v>
      </c>
      <c r="E88" s="425" t="s">
        <v>42</v>
      </c>
      <c r="F88" s="426" t="s">
        <v>43</v>
      </c>
      <c r="G88" s="427" t="s">
        <v>44</v>
      </c>
    </row>
    <row r="89" spans="1:7" ht="18" x14ac:dyDescent="0.2">
      <c r="A89" s="430">
        <v>88278</v>
      </c>
      <c r="B89" s="431" t="s">
        <v>28</v>
      </c>
      <c r="C89" s="432" t="s">
        <v>129</v>
      </c>
      <c r="D89" s="433" t="s">
        <v>16</v>
      </c>
      <c r="E89" s="434">
        <v>0.59499999999999997</v>
      </c>
      <c r="F89" s="444"/>
      <c r="G89" s="435">
        <f t="shared" ref="G89:G100" si="7">TRUNC(E89*F89,2)</f>
        <v>0</v>
      </c>
    </row>
    <row r="90" spans="1:7" ht="18" x14ac:dyDescent="0.2">
      <c r="A90" s="430">
        <v>1979</v>
      </c>
      <c r="B90" s="431" t="s">
        <v>145</v>
      </c>
      <c r="C90" s="432" t="s">
        <v>583</v>
      </c>
      <c r="D90" s="433" t="s">
        <v>147</v>
      </c>
      <c r="E90" s="434">
        <v>1.02</v>
      </c>
      <c r="F90" s="444"/>
      <c r="G90" s="435">
        <f t="shared" si="7"/>
        <v>0</v>
      </c>
    </row>
    <row r="91" spans="1:7" ht="18" x14ac:dyDescent="0.2">
      <c r="A91" s="430">
        <v>88316</v>
      </c>
      <c r="B91" s="431" t="s">
        <v>28</v>
      </c>
      <c r="C91" s="432" t="s">
        <v>124</v>
      </c>
      <c r="D91" s="433" t="s">
        <v>16</v>
      </c>
      <c r="E91" s="434">
        <v>0.19500000000000001</v>
      </c>
      <c r="F91" s="444"/>
      <c r="G91" s="435">
        <f t="shared" si="7"/>
        <v>0</v>
      </c>
    </row>
    <row r="92" spans="1:7" ht="36" x14ac:dyDescent="0.2">
      <c r="A92" s="430">
        <v>39431</v>
      </c>
      <c r="B92" s="431" t="s">
        <v>648</v>
      </c>
      <c r="C92" s="432" t="s">
        <v>577</v>
      </c>
      <c r="D92" s="433" t="s">
        <v>32</v>
      </c>
      <c r="E92" s="434">
        <v>2.5026999999999999</v>
      </c>
      <c r="F92" s="444"/>
      <c r="G92" s="435">
        <f t="shared" si="7"/>
        <v>0</v>
      </c>
    </row>
    <row r="93" spans="1:7" ht="36" x14ac:dyDescent="0.2">
      <c r="A93" s="430">
        <v>39432</v>
      </c>
      <c r="B93" s="431" t="s">
        <v>648</v>
      </c>
      <c r="C93" s="432" t="s">
        <v>575</v>
      </c>
      <c r="D93" s="433" t="s">
        <v>32</v>
      </c>
      <c r="E93" s="434">
        <v>0.79249999999999998</v>
      </c>
      <c r="F93" s="444"/>
      <c r="G93" s="435">
        <f t="shared" si="7"/>
        <v>0</v>
      </c>
    </row>
    <row r="94" spans="1:7" ht="36" x14ac:dyDescent="0.2">
      <c r="A94" s="430">
        <v>39443</v>
      </c>
      <c r="B94" s="431" t="s">
        <v>648</v>
      </c>
      <c r="C94" s="432" t="s">
        <v>579</v>
      </c>
      <c r="D94" s="433" t="s">
        <v>12</v>
      </c>
      <c r="E94" s="434">
        <v>0.54410000000000003</v>
      </c>
      <c r="F94" s="444"/>
      <c r="G94" s="435">
        <f t="shared" si="7"/>
        <v>0</v>
      </c>
    </row>
    <row r="95" spans="1:7" ht="36" x14ac:dyDescent="0.2">
      <c r="A95" s="430">
        <v>39435</v>
      </c>
      <c r="B95" s="431" t="s">
        <v>648</v>
      </c>
      <c r="C95" s="432" t="s">
        <v>578</v>
      </c>
      <c r="D95" s="433" t="s">
        <v>12</v>
      </c>
      <c r="E95" s="434">
        <v>20.186800000000002</v>
      </c>
      <c r="F95" s="444"/>
      <c r="G95" s="435">
        <f t="shared" si="7"/>
        <v>0</v>
      </c>
    </row>
    <row r="96" spans="1:7" ht="36" x14ac:dyDescent="0.2">
      <c r="A96" s="430">
        <v>39417</v>
      </c>
      <c r="B96" s="431" t="s">
        <v>648</v>
      </c>
      <c r="C96" s="432" t="s">
        <v>582</v>
      </c>
      <c r="D96" s="433" t="s">
        <v>147</v>
      </c>
      <c r="E96" s="434">
        <v>2.1059999999999999</v>
      </c>
      <c r="F96" s="444"/>
      <c r="G96" s="435">
        <f t="shared" si="7"/>
        <v>0</v>
      </c>
    </row>
    <row r="97" spans="1:7" ht="36" x14ac:dyDescent="0.2">
      <c r="A97" s="430">
        <v>39419</v>
      </c>
      <c r="B97" s="431" t="s">
        <v>648</v>
      </c>
      <c r="C97" s="432" t="s">
        <v>576</v>
      </c>
      <c r="D97" s="433" t="s">
        <v>32</v>
      </c>
      <c r="E97" s="434">
        <v>0.91169999999999995</v>
      </c>
      <c r="F97" s="444"/>
      <c r="G97" s="435">
        <f t="shared" si="7"/>
        <v>0</v>
      </c>
    </row>
    <row r="98" spans="1:7" ht="36" x14ac:dyDescent="0.2">
      <c r="A98" s="430">
        <v>39422</v>
      </c>
      <c r="B98" s="431" t="s">
        <v>648</v>
      </c>
      <c r="C98" s="432" t="s">
        <v>580</v>
      </c>
      <c r="D98" s="433" t="s">
        <v>32</v>
      </c>
      <c r="E98" s="434">
        <v>2.9138999999999999</v>
      </c>
      <c r="F98" s="444"/>
      <c r="G98" s="435">
        <f t="shared" si="7"/>
        <v>0</v>
      </c>
    </row>
    <row r="99" spans="1:7" ht="36" x14ac:dyDescent="0.2">
      <c r="A99" s="430">
        <v>37586</v>
      </c>
      <c r="B99" s="431" t="s">
        <v>648</v>
      </c>
      <c r="C99" s="432" t="s">
        <v>573</v>
      </c>
      <c r="D99" s="433" t="s">
        <v>574</v>
      </c>
      <c r="E99" s="434">
        <v>2.9600000000000001E-2</v>
      </c>
      <c r="F99" s="444"/>
      <c r="G99" s="435">
        <f t="shared" si="7"/>
        <v>0</v>
      </c>
    </row>
    <row r="100" spans="1:7" ht="36" x14ac:dyDescent="0.2">
      <c r="A100" s="430">
        <v>39434</v>
      </c>
      <c r="B100" s="431" t="s">
        <v>648</v>
      </c>
      <c r="C100" s="432" t="s">
        <v>581</v>
      </c>
      <c r="D100" s="433" t="s">
        <v>17</v>
      </c>
      <c r="E100" s="434">
        <v>1.0978000000000001</v>
      </c>
      <c r="F100" s="444"/>
      <c r="G100" s="435">
        <f t="shared" si="7"/>
        <v>0</v>
      </c>
    </row>
    <row r="101" spans="1:7" ht="18" x14ac:dyDescent="0.2">
      <c r="A101" s="436" t="s">
        <v>45</v>
      </c>
      <c r="B101" s="437"/>
      <c r="C101" s="437"/>
      <c r="D101" s="437"/>
      <c r="E101" s="438"/>
      <c r="F101" s="439"/>
      <c r="G101" s="440">
        <f>SUM(G89:G100)</f>
        <v>0</v>
      </c>
    </row>
    <row r="102" spans="1:7" ht="18" x14ac:dyDescent="0.25">
      <c r="A102" s="441" t="s">
        <v>321</v>
      </c>
      <c r="B102" s="441" t="s">
        <v>563</v>
      </c>
      <c r="C102" s="418" t="s">
        <v>322</v>
      </c>
      <c r="D102" s="419" t="s">
        <v>12</v>
      </c>
      <c r="E102" s="420"/>
      <c r="F102" s="421"/>
      <c r="G102" s="422">
        <f>G111</f>
        <v>0</v>
      </c>
    </row>
    <row r="103" spans="1:7" ht="18" x14ac:dyDescent="0.2">
      <c r="A103" s="423"/>
      <c r="B103" s="424"/>
      <c r="C103" s="424"/>
      <c r="D103" s="424"/>
      <c r="E103" s="425"/>
      <c r="F103" s="426"/>
      <c r="G103" s="427"/>
    </row>
    <row r="104" spans="1:7" ht="18" x14ac:dyDescent="0.2">
      <c r="A104" s="428" t="s">
        <v>40</v>
      </c>
      <c r="B104" s="429"/>
      <c r="C104" s="424" t="s">
        <v>15</v>
      </c>
      <c r="D104" s="424" t="s">
        <v>41</v>
      </c>
      <c r="E104" s="425" t="s">
        <v>42</v>
      </c>
      <c r="F104" s="426" t="s">
        <v>43</v>
      </c>
      <c r="G104" s="427" t="s">
        <v>44</v>
      </c>
    </row>
    <row r="105" spans="1:7" ht="18" x14ac:dyDescent="0.2">
      <c r="A105" s="430">
        <v>88248</v>
      </c>
      <c r="B105" s="431" t="s">
        <v>28</v>
      </c>
      <c r="C105" s="432" t="s">
        <v>121</v>
      </c>
      <c r="D105" s="433" t="s">
        <v>16</v>
      </c>
      <c r="E105" s="434">
        <v>0.86399999999999999</v>
      </c>
      <c r="F105" s="444"/>
      <c r="G105" s="435">
        <f t="shared" ref="G105:G110" si="8">TRUNC(E105*F105,2)</f>
        <v>0</v>
      </c>
    </row>
    <row r="106" spans="1:7" ht="18" x14ac:dyDescent="0.2">
      <c r="A106" s="430">
        <v>88267</v>
      </c>
      <c r="B106" s="431" t="s">
        <v>28</v>
      </c>
      <c r="C106" s="432" t="s">
        <v>122</v>
      </c>
      <c r="D106" s="433" t="s">
        <v>16</v>
      </c>
      <c r="E106" s="434">
        <v>0.86399999999999999</v>
      </c>
      <c r="F106" s="444"/>
      <c r="G106" s="435">
        <f t="shared" si="8"/>
        <v>0</v>
      </c>
    </row>
    <row r="107" spans="1:7" ht="18" x14ac:dyDescent="0.2">
      <c r="A107" s="430">
        <v>21059</v>
      </c>
      <c r="B107" s="431" t="s">
        <v>28</v>
      </c>
      <c r="C107" s="432" t="s">
        <v>585</v>
      </c>
      <c r="D107" s="433" t="s">
        <v>12</v>
      </c>
      <c r="E107" s="434">
        <v>1</v>
      </c>
      <c r="F107" s="444"/>
      <c r="G107" s="435">
        <f t="shared" si="8"/>
        <v>0</v>
      </c>
    </row>
    <row r="108" spans="1:7" ht="18" x14ac:dyDescent="0.2">
      <c r="A108" s="430">
        <v>11731</v>
      </c>
      <c r="B108" s="431" t="s">
        <v>28</v>
      </c>
      <c r="C108" s="432" t="s">
        <v>586</v>
      </c>
      <c r="D108" s="433" t="s">
        <v>12</v>
      </c>
      <c r="E108" s="434">
        <v>1</v>
      </c>
      <c r="F108" s="444"/>
      <c r="G108" s="435">
        <f t="shared" si="8"/>
        <v>0</v>
      </c>
    </row>
    <row r="109" spans="1:7" ht="18" x14ac:dyDescent="0.2">
      <c r="A109" s="430">
        <v>3389</v>
      </c>
      <c r="B109" s="431" t="s">
        <v>152</v>
      </c>
      <c r="C109" s="432" t="s">
        <v>587</v>
      </c>
      <c r="D109" s="433" t="s">
        <v>12</v>
      </c>
      <c r="E109" s="434">
        <v>0.1</v>
      </c>
      <c r="F109" s="444"/>
      <c r="G109" s="435">
        <f t="shared" si="8"/>
        <v>0</v>
      </c>
    </row>
    <row r="110" spans="1:7" ht="18" x14ac:dyDescent="0.2">
      <c r="A110" s="430">
        <v>386</v>
      </c>
      <c r="B110" s="431" t="s">
        <v>152</v>
      </c>
      <c r="C110" s="432" t="s">
        <v>588</v>
      </c>
      <c r="D110" s="433" t="s">
        <v>12</v>
      </c>
      <c r="E110" s="434">
        <v>0.2</v>
      </c>
      <c r="F110" s="444"/>
      <c r="G110" s="435">
        <f t="shared" si="8"/>
        <v>0</v>
      </c>
    </row>
    <row r="111" spans="1:7" ht="18" x14ac:dyDescent="0.2">
      <c r="A111" s="436" t="s">
        <v>45</v>
      </c>
      <c r="B111" s="437"/>
      <c r="C111" s="437"/>
      <c r="D111" s="437"/>
      <c r="E111" s="438"/>
      <c r="F111" s="439"/>
      <c r="G111" s="440">
        <f>SUM(G105:G110)</f>
        <v>0</v>
      </c>
    </row>
    <row r="112" spans="1:7" ht="18" x14ac:dyDescent="0.25">
      <c r="A112" s="441" t="s">
        <v>352</v>
      </c>
      <c r="B112" s="441" t="s">
        <v>563</v>
      </c>
      <c r="C112" s="418" t="s">
        <v>353</v>
      </c>
      <c r="D112" s="419" t="s">
        <v>12</v>
      </c>
      <c r="E112" s="420"/>
      <c r="F112" s="421"/>
      <c r="G112" s="422">
        <f>G118</f>
        <v>0</v>
      </c>
    </row>
    <row r="113" spans="1:7" ht="18" x14ac:dyDescent="0.2">
      <c r="A113" s="423"/>
      <c r="B113" s="424"/>
      <c r="C113" s="424"/>
      <c r="D113" s="424"/>
      <c r="E113" s="425"/>
      <c r="F113" s="426"/>
      <c r="G113" s="427"/>
    </row>
    <row r="114" spans="1:7" ht="18" x14ac:dyDescent="0.2">
      <c r="A114" s="428" t="s">
        <v>40</v>
      </c>
      <c r="B114" s="429"/>
      <c r="C114" s="424" t="s">
        <v>15</v>
      </c>
      <c r="D114" s="424" t="s">
        <v>41</v>
      </c>
      <c r="E114" s="425" t="s">
        <v>42</v>
      </c>
      <c r="F114" s="426" t="s">
        <v>43</v>
      </c>
      <c r="G114" s="427" t="s">
        <v>44</v>
      </c>
    </row>
    <row r="115" spans="1:7" ht="18" x14ac:dyDescent="0.2">
      <c r="A115" s="430">
        <v>88248</v>
      </c>
      <c r="B115" s="431" t="s">
        <v>28</v>
      </c>
      <c r="C115" s="432" t="s">
        <v>121</v>
      </c>
      <c r="D115" s="433" t="s">
        <v>16</v>
      </c>
      <c r="E115" s="434">
        <v>5.26</v>
      </c>
      <c r="F115" s="444"/>
      <c r="G115" s="435">
        <f t="shared" ref="G115:G117" si="9">TRUNC(E115*F115,2)</f>
        <v>0</v>
      </c>
    </row>
    <row r="116" spans="1:7" ht="18" x14ac:dyDescent="0.2">
      <c r="A116" s="430">
        <v>88267</v>
      </c>
      <c r="B116" s="431" t="s">
        <v>28</v>
      </c>
      <c r="C116" s="432" t="s">
        <v>122</v>
      </c>
      <c r="D116" s="433" t="s">
        <v>16</v>
      </c>
      <c r="E116" s="434">
        <v>3.5059999999999998</v>
      </c>
      <c r="F116" s="444"/>
      <c r="G116" s="435">
        <f t="shared" si="9"/>
        <v>0</v>
      </c>
    </row>
    <row r="117" spans="1:7" ht="18" x14ac:dyDescent="0.2">
      <c r="A117" s="430">
        <v>6701060</v>
      </c>
      <c r="B117" s="431" t="s">
        <v>175</v>
      </c>
      <c r="C117" s="432" t="s">
        <v>353</v>
      </c>
      <c r="D117" s="433" t="s">
        <v>12</v>
      </c>
      <c r="E117" s="434">
        <v>1</v>
      </c>
      <c r="F117" s="444"/>
      <c r="G117" s="435">
        <f t="shared" si="9"/>
        <v>0</v>
      </c>
    </row>
    <row r="118" spans="1:7" ht="18" x14ac:dyDescent="0.2">
      <c r="A118" s="436" t="s">
        <v>45</v>
      </c>
      <c r="B118" s="437"/>
      <c r="C118" s="437"/>
      <c r="D118" s="437"/>
      <c r="E118" s="438"/>
      <c r="F118" s="439"/>
      <c r="G118" s="440">
        <f>SUM(G115:G117)</f>
        <v>0</v>
      </c>
    </row>
    <row r="119" spans="1:7" ht="18" x14ac:dyDescent="0.25">
      <c r="A119" s="441" t="s">
        <v>363</v>
      </c>
      <c r="B119" s="441" t="s">
        <v>563</v>
      </c>
      <c r="C119" s="418" t="s">
        <v>364</v>
      </c>
      <c r="D119" s="419" t="s">
        <v>12</v>
      </c>
      <c r="E119" s="420"/>
      <c r="F119" s="421"/>
      <c r="G119" s="422">
        <f>G125</f>
        <v>0</v>
      </c>
    </row>
    <row r="120" spans="1:7" ht="18" x14ac:dyDescent="0.2">
      <c r="A120" s="423"/>
      <c r="B120" s="424"/>
      <c r="C120" s="424"/>
      <c r="D120" s="424"/>
      <c r="E120" s="425"/>
      <c r="F120" s="426"/>
      <c r="G120" s="427"/>
    </row>
    <row r="121" spans="1:7" ht="18" x14ac:dyDescent="0.2">
      <c r="A121" s="428" t="s">
        <v>40</v>
      </c>
      <c r="B121" s="429"/>
      <c r="C121" s="424" t="s">
        <v>15</v>
      </c>
      <c r="D121" s="424" t="s">
        <v>41</v>
      </c>
      <c r="E121" s="425" t="s">
        <v>42</v>
      </c>
      <c r="F121" s="426" t="s">
        <v>43</v>
      </c>
      <c r="G121" s="427" t="s">
        <v>44</v>
      </c>
    </row>
    <row r="122" spans="1:7" ht="18" x14ac:dyDescent="0.2">
      <c r="A122" s="430">
        <v>88267</v>
      </c>
      <c r="B122" s="431" t="s">
        <v>28</v>
      </c>
      <c r="C122" s="432" t="s">
        <v>122</v>
      </c>
      <c r="D122" s="433" t="s">
        <v>16</v>
      </c>
      <c r="E122" s="434">
        <v>3.5059999999999998</v>
      </c>
      <c r="F122" s="444"/>
      <c r="G122" s="435">
        <f t="shared" ref="G122:G124" si="10">TRUNC(E122*F122,2)</f>
        <v>0</v>
      </c>
    </row>
    <row r="123" spans="1:7" ht="18" x14ac:dyDescent="0.2">
      <c r="A123" s="430">
        <v>88248</v>
      </c>
      <c r="B123" s="431" t="s">
        <v>28</v>
      </c>
      <c r="C123" s="432" t="s">
        <v>121</v>
      </c>
      <c r="D123" s="433" t="s">
        <v>16</v>
      </c>
      <c r="E123" s="434">
        <v>5.26</v>
      </c>
      <c r="F123" s="444"/>
      <c r="G123" s="435">
        <f t="shared" si="10"/>
        <v>0</v>
      </c>
    </row>
    <row r="124" spans="1:7" ht="18" x14ac:dyDescent="0.2">
      <c r="A124" s="430">
        <v>6704001</v>
      </c>
      <c r="B124" s="431" t="s">
        <v>175</v>
      </c>
      <c r="C124" s="432" t="s">
        <v>364</v>
      </c>
      <c r="D124" s="433" t="s">
        <v>12</v>
      </c>
      <c r="E124" s="434">
        <v>1</v>
      </c>
      <c r="F124" s="444"/>
      <c r="G124" s="435">
        <f t="shared" si="10"/>
        <v>0</v>
      </c>
    </row>
    <row r="125" spans="1:7" ht="18" x14ac:dyDescent="0.2">
      <c r="A125" s="436" t="s">
        <v>45</v>
      </c>
      <c r="B125" s="437"/>
      <c r="C125" s="437"/>
      <c r="D125" s="437"/>
      <c r="E125" s="438"/>
      <c r="F125" s="439"/>
      <c r="G125" s="440">
        <f>SUM(G122:G124)</f>
        <v>0</v>
      </c>
    </row>
    <row r="126" spans="1:7" ht="18" x14ac:dyDescent="0.25">
      <c r="A126" s="441" t="s">
        <v>404</v>
      </c>
      <c r="B126" s="441" t="s">
        <v>563</v>
      </c>
      <c r="C126" s="418" t="s">
        <v>405</v>
      </c>
      <c r="D126" s="419" t="s">
        <v>12</v>
      </c>
      <c r="E126" s="420"/>
      <c r="F126" s="421"/>
      <c r="G126" s="422">
        <f>G134</f>
        <v>0</v>
      </c>
    </row>
    <row r="127" spans="1:7" ht="18" x14ac:dyDescent="0.2">
      <c r="A127" s="423"/>
      <c r="B127" s="424"/>
      <c r="C127" s="424"/>
      <c r="D127" s="424"/>
      <c r="E127" s="425"/>
      <c r="F127" s="426"/>
      <c r="G127" s="427"/>
    </row>
    <row r="128" spans="1:7" ht="18" x14ac:dyDescent="0.2">
      <c r="A128" s="428" t="s">
        <v>40</v>
      </c>
      <c r="B128" s="429"/>
      <c r="C128" s="424" t="s">
        <v>15</v>
      </c>
      <c r="D128" s="424" t="s">
        <v>41</v>
      </c>
      <c r="E128" s="425" t="s">
        <v>42</v>
      </c>
      <c r="F128" s="426" t="s">
        <v>43</v>
      </c>
      <c r="G128" s="427" t="s">
        <v>44</v>
      </c>
    </row>
    <row r="129" spans="1:7" ht="18" x14ac:dyDescent="0.2">
      <c r="A129" s="430">
        <v>88267</v>
      </c>
      <c r="B129" s="431" t="s">
        <v>28</v>
      </c>
      <c r="C129" s="432" t="s">
        <v>122</v>
      </c>
      <c r="D129" s="433" t="s">
        <v>16</v>
      </c>
      <c r="E129" s="434">
        <v>0.7</v>
      </c>
      <c r="F129" s="444"/>
      <c r="G129" s="435">
        <f t="shared" ref="G129:G133" si="11">TRUNC(E129*F129,2)</f>
        <v>0</v>
      </c>
    </row>
    <row r="130" spans="1:7" ht="18" x14ac:dyDescent="0.2">
      <c r="A130" s="430">
        <v>88248</v>
      </c>
      <c r="B130" s="431" t="s">
        <v>28</v>
      </c>
      <c r="C130" s="432" t="s">
        <v>121</v>
      </c>
      <c r="D130" s="433" t="s">
        <v>16</v>
      </c>
      <c r="E130" s="434">
        <v>0.7</v>
      </c>
      <c r="F130" s="444"/>
      <c r="G130" s="435">
        <f t="shared" si="11"/>
        <v>0</v>
      </c>
    </row>
    <row r="131" spans="1:7" ht="18" x14ac:dyDescent="0.2">
      <c r="A131" s="430">
        <v>6457</v>
      </c>
      <c r="B131" s="431" t="s">
        <v>145</v>
      </c>
      <c r="C131" s="432" t="s">
        <v>589</v>
      </c>
      <c r="D131" s="433" t="s">
        <v>264</v>
      </c>
      <c r="E131" s="434">
        <v>1</v>
      </c>
      <c r="F131" s="444"/>
      <c r="G131" s="435">
        <f t="shared" si="11"/>
        <v>0</v>
      </c>
    </row>
    <row r="132" spans="1:7" ht="36" x14ac:dyDescent="0.2">
      <c r="A132" s="430">
        <v>20078</v>
      </c>
      <c r="B132" s="431" t="s">
        <v>648</v>
      </c>
      <c r="C132" s="432" t="s">
        <v>590</v>
      </c>
      <c r="D132" s="433" t="s">
        <v>12</v>
      </c>
      <c r="E132" s="434">
        <v>8.7499999999999994E-2</v>
      </c>
      <c r="F132" s="444"/>
      <c r="G132" s="435">
        <f t="shared" si="11"/>
        <v>0</v>
      </c>
    </row>
    <row r="133" spans="1:7" ht="18" x14ac:dyDescent="0.2">
      <c r="A133" s="430">
        <v>306</v>
      </c>
      <c r="B133" s="431" t="s">
        <v>648</v>
      </c>
      <c r="C133" s="432" t="s">
        <v>591</v>
      </c>
      <c r="D133" s="433" t="s">
        <v>12</v>
      </c>
      <c r="E133" s="434">
        <v>2</v>
      </c>
      <c r="F133" s="444"/>
      <c r="G133" s="435">
        <f t="shared" si="11"/>
        <v>0</v>
      </c>
    </row>
    <row r="134" spans="1:7" ht="18" x14ac:dyDescent="0.2">
      <c r="A134" s="436" t="s">
        <v>45</v>
      </c>
      <c r="B134" s="437"/>
      <c r="C134" s="437"/>
      <c r="D134" s="437"/>
      <c r="E134" s="438"/>
      <c r="F134" s="439"/>
      <c r="G134" s="440">
        <f>SUM(G129:G133)</f>
        <v>0</v>
      </c>
    </row>
    <row r="135" spans="1:7" ht="18" x14ac:dyDescent="0.25">
      <c r="A135" s="441" t="s">
        <v>406</v>
      </c>
      <c r="B135" s="441" t="s">
        <v>563</v>
      </c>
      <c r="C135" s="418" t="s">
        <v>407</v>
      </c>
      <c r="D135" s="419" t="s">
        <v>12</v>
      </c>
      <c r="E135" s="420"/>
      <c r="F135" s="421"/>
      <c r="G135" s="422">
        <f>G143</f>
        <v>0</v>
      </c>
    </row>
    <row r="136" spans="1:7" ht="18" x14ac:dyDescent="0.2">
      <c r="A136" s="423"/>
      <c r="B136" s="424"/>
      <c r="C136" s="424"/>
      <c r="D136" s="424"/>
      <c r="E136" s="425"/>
      <c r="F136" s="426"/>
      <c r="G136" s="427"/>
    </row>
    <row r="137" spans="1:7" ht="18" x14ac:dyDescent="0.2">
      <c r="A137" s="428" t="s">
        <v>40</v>
      </c>
      <c r="B137" s="429"/>
      <c r="C137" s="424" t="s">
        <v>15</v>
      </c>
      <c r="D137" s="424" t="s">
        <v>41</v>
      </c>
      <c r="E137" s="425" t="s">
        <v>42</v>
      </c>
      <c r="F137" s="426" t="s">
        <v>43</v>
      </c>
      <c r="G137" s="427" t="s">
        <v>44</v>
      </c>
    </row>
    <row r="138" spans="1:7" ht="18" x14ac:dyDescent="0.2">
      <c r="A138" s="430">
        <v>88267</v>
      </c>
      <c r="B138" s="431" t="s">
        <v>28</v>
      </c>
      <c r="C138" s="432" t="s">
        <v>122</v>
      </c>
      <c r="D138" s="433" t="s">
        <v>16</v>
      </c>
      <c r="E138" s="434">
        <v>0.7</v>
      </c>
      <c r="F138" s="444"/>
      <c r="G138" s="435">
        <f t="shared" ref="G138:G142" si="12">TRUNC(E138*F138,2)</f>
        <v>0</v>
      </c>
    </row>
    <row r="139" spans="1:7" ht="18" x14ac:dyDescent="0.2">
      <c r="A139" s="430">
        <v>88248</v>
      </c>
      <c r="B139" s="431" t="s">
        <v>28</v>
      </c>
      <c r="C139" s="432" t="s">
        <v>121</v>
      </c>
      <c r="D139" s="433" t="s">
        <v>16</v>
      </c>
      <c r="E139" s="434">
        <v>0.7</v>
      </c>
      <c r="F139" s="444"/>
      <c r="G139" s="435">
        <f t="shared" si="12"/>
        <v>0</v>
      </c>
    </row>
    <row r="140" spans="1:7" ht="36" x14ac:dyDescent="0.2">
      <c r="A140" s="430">
        <v>20078</v>
      </c>
      <c r="B140" s="431" t="s">
        <v>28</v>
      </c>
      <c r="C140" s="432" t="s">
        <v>590</v>
      </c>
      <c r="D140" s="433" t="s">
        <v>12</v>
      </c>
      <c r="E140" s="434">
        <v>8.7499999999999994E-2</v>
      </c>
      <c r="F140" s="444"/>
      <c r="G140" s="435">
        <f t="shared" si="12"/>
        <v>0</v>
      </c>
    </row>
    <row r="141" spans="1:7" ht="36" x14ac:dyDescent="0.2">
      <c r="A141" s="430">
        <v>42695</v>
      </c>
      <c r="B141" s="431" t="s">
        <v>28</v>
      </c>
      <c r="C141" s="432" t="s">
        <v>592</v>
      </c>
      <c r="D141" s="433" t="s">
        <v>12</v>
      </c>
      <c r="E141" s="434">
        <v>1</v>
      </c>
      <c r="F141" s="444"/>
      <c r="G141" s="435">
        <f t="shared" si="12"/>
        <v>0</v>
      </c>
    </row>
    <row r="142" spans="1:7" ht="18" x14ac:dyDescent="0.2">
      <c r="A142" s="430">
        <v>306</v>
      </c>
      <c r="B142" s="431" t="s">
        <v>28</v>
      </c>
      <c r="C142" s="432" t="s">
        <v>591</v>
      </c>
      <c r="D142" s="433" t="s">
        <v>12</v>
      </c>
      <c r="E142" s="434">
        <v>2</v>
      </c>
      <c r="F142" s="444"/>
      <c r="G142" s="435">
        <f t="shared" si="12"/>
        <v>0</v>
      </c>
    </row>
    <row r="143" spans="1:7" ht="18" x14ac:dyDescent="0.2">
      <c r="A143" s="436" t="s">
        <v>45</v>
      </c>
      <c r="B143" s="437"/>
      <c r="C143" s="437"/>
      <c r="D143" s="437"/>
      <c r="E143" s="438"/>
      <c r="F143" s="439"/>
      <c r="G143" s="440">
        <f>SUM(G138:G142)</f>
        <v>0</v>
      </c>
    </row>
    <row r="144" spans="1:7" ht="18" x14ac:dyDescent="0.25">
      <c r="A144" s="441" t="s">
        <v>548</v>
      </c>
      <c r="B144" s="441" t="s">
        <v>563</v>
      </c>
      <c r="C144" s="418" t="s">
        <v>549</v>
      </c>
      <c r="D144" s="419" t="s">
        <v>12</v>
      </c>
      <c r="E144" s="420"/>
      <c r="F144" s="421"/>
      <c r="G144" s="422">
        <f>G150</f>
        <v>0</v>
      </c>
    </row>
    <row r="145" spans="1:7" ht="18" x14ac:dyDescent="0.2">
      <c r="A145" s="423"/>
      <c r="B145" s="424"/>
      <c r="C145" s="424"/>
      <c r="D145" s="424"/>
      <c r="E145" s="425"/>
      <c r="F145" s="426"/>
      <c r="G145" s="427"/>
    </row>
    <row r="146" spans="1:7" ht="18" x14ac:dyDescent="0.2">
      <c r="A146" s="428" t="s">
        <v>40</v>
      </c>
      <c r="B146" s="429"/>
      <c r="C146" s="424" t="s">
        <v>15</v>
      </c>
      <c r="D146" s="424" t="s">
        <v>41</v>
      </c>
      <c r="E146" s="425" t="s">
        <v>42</v>
      </c>
      <c r="F146" s="426" t="s">
        <v>43</v>
      </c>
      <c r="G146" s="427" t="s">
        <v>44</v>
      </c>
    </row>
    <row r="147" spans="1:7" ht="18" x14ac:dyDescent="0.2">
      <c r="A147" s="430">
        <v>88264</v>
      </c>
      <c r="B147" s="431" t="s">
        <v>28</v>
      </c>
      <c r="C147" s="432" t="s">
        <v>130</v>
      </c>
      <c r="D147" s="433" t="s">
        <v>16</v>
      </c>
      <c r="E147" s="434">
        <v>0.25</v>
      </c>
      <c r="F147" s="444"/>
      <c r="G147" s="435">
        <f t="shared" ref="G147:G149" si="13">TRUNC(E147*F147,2)</f>
        <v>0</v>
      </c>
    </row>
    <row r="148" spans="1:7" ht="18" x14ac:dyDescent="0.2">
      <c r="A148" s="430">
        <v>16202</v>
      </c>
      <c r="B148" s="431" t="s">
        <v>152</v>
      </c>
      <c r="C148" s="432" t="s">
        <v>593</v>
      </c>
      <c r="D148" s="433" t="s">
        <v>12</v>
      </c>
      <c r="E148" s="434">
        <v>1</v>
      </c>
      <c r="F148" s="444"/>
      <c r="G148" s="435">
        <f t="shared" si="13"/>
        <v>0</v>
      </c>
    </row>
    <row r="149" spans="1:7" ht="18" x14ac:dyDescent="0.2">
      <c r="A149" s="430" t="s">
        <v>814</v>
      </c>
      <c r="B149" s="431" t="s">
        <v>797</v>
      </c>
      <c r="C149" s="432" t="s">
        <v>594</v>
      </c>
      <c r="D149" s="433" t="s">
        <v>417</v>
      </c>
      <c r="E149" s="434">
        <v>1</v>
      </c>
      <c r="F149" s="444"/>
      <c r="G149" s="435">
        <f t="shared" si="13"/>
        <v>0</v>
      </c>
    </row>
    <row r="150" spans="1:7" ht="18" x14ac:dyDescent="0.2">
      <c r="A150" s="436" t="s">
        <v>45</v>
      </c>
      <c r="B150" s="437"/>
      <c r="C150" s="437"/>
      <c r="D150" s="437"/>
      <c r="E150" s="438"/>
      <c r="F150" s="439"/>
      <c r="G150" s="440">
        <f>SUM(G147:G149)</f>
        <v>0</v>
      </c>
    </row>
    <row r="151" spans="1:7" ht="54" x14ac:dyDescent="0.25">
      <c r="A151" s="442">
        <v>100776</v>
      </c>
      <c r="B151" s="443" t="s">
        <v>628</v>
      </c>
      <c r="C151" s="418" t="s">
        <v>227</v>
      </c>
      <c r="D151" s="419" t="s">
        <v>12</v>
      </c>
      <c r="E151" s="420"/>
      <c r="F151" s="421"/>
      <c r="G151" s="422">
        <f>ROUND(G164,2)</f>
        <v>0</v>
      </c>
    </row>
    <row r="152" spans="1:7" ht="18" x14ac:dyDescent="0.2">
      <c r="A152" s="423"/>
      <c r="B152" s="424"/>
      <c r="C152" s="424"/>
      <c r="D152" s="424"/>
      <c r="E152" s="425"/>
      <c r="F152" s="426"/>
      <c r="G152" s="427"/>
    </row>
    <row r="153" spans="1:7" ht="18" x14ac:dyDescent="0.2">
      <c r="A153" s="428" t="s">
        <v>40</v>
      </c>
      <c r="B153" s="429"/>
      <c r="C153" s="424" t="s">
        <v>15</v>
      </c>
      <c r="D153" s="424" t="s">
        <v>41</v>
      </c>
      <c r="E153" s="425" t="s">
        <v>42</v>
      </c>
      <c r="F153" s="426" t="s">
        <v>43</v>
      </c>
      <c r="G153" s="427" t="s">
        <v>44</v>
      </c>
    </row>
    <row r="154" spans="1:7" ht="18" x14ac:dyDescent="0.2">
      <c r="A154" s="430" t="s">
        <v>629</v>
      </c>
      <c r="B154" s="431" t="s">
        <v>648</v>
      </c>
      <c r="C154" s="432" t="s">
        <v>639</v>
      </c>
      <c r="D154" s="433" t="s">
        <v>17</v>
      </c>
      <c r="E154" s="434">
        <v>7.4439199999999997E-2</v>
      </c>
      <c r="F154" s="444"/>
      <c r="G154" s="435">
        <f>TRUNC(F154*E154,2)</f>
        <v>0</v>
      </c>
    </row>
    <row r="155" spans="1:7" ht="18" x14ac:dyDescent="0.2">
      <c r="A155" s="430" t="s">
        <v>630</v>
      </c>
      <c r="B155" s="431" t="s">
        <v>648</v>
      </c>
      <c r="C155" s="432" t="s">
        <v>640</v>
      </c>
      <c r="D155" s="433" t="s">
        <v>17</v>
      </c>
      <c r="E155" s="434">
        <v>0.18521480000000001</v>
      </c>
      <c r="F155" s="444"/>
      <c r="G155" s="435">
        <f t="shared" ref="G155:G163" si="14">TRUNC(F155*E155,2)</f>
        <v>0</v>
      </c>
    </row>
    <row r="156" spans="1:7" ht="36" x14ac:dyDescent="0.2">
      <c r="A156" s="430" t="s">
        <v>631</v>
      </c>
      <c r="B156" s="431" t="s">
        <v>648</v>
      </c>
      <c r="C156" s="432" t="s">
        <v>641</v>
      </c>
      <c r="D156" s="433" t="s">
        <v>17</v>
      </c>
      <c r="E156" s="434">
        <v>0.83134600000000003</v>
      </c>
      <c r="F156" s="444"/>
      <c r="G156" s="435">
        <f t="shared" si="14"/>
        <v>0</v>
      </c>
    </row>
    <row r="157" spans="1:7" ht="18" x14ac:dyDescent="0.2">
      <c r="A157" s="430" t="s">
        <v>632</v>
      </c>
      <c r="B157" s="431" t="s">
        <v>648</v>
      </c>
      <c r="C157" s="432" t="s">
        <v>642</v>
      </c>
      <c r="D157" s="433" t="s">
        <v>12</v>
      </c>
      <c r="E157" s="434">
        <v>1.6908400000000001E-2</v>
      </c>
      <c r="F157" s="444"/>
      <c r="G157" s="435">
        <f t="shared" si="14"/>
        <v>0</v>
      </c>
    </row>
    <row r="158" spans="1:7" ht="18" x14ac:dyDescent="0.2">
      <c r="A158" s="430" t="s">
        <v>633</v>
      </c>
      <c r="B158" s="431" t="s">
        <v>28</v>
      </c>
      <c r="C158" s="432" t="s">
        <v>643</v>
      </c>
      <c r="D158" s="433" t="s">
        <v>16</v>
      </c>
      <c r="E158" s="434">
        <v>1.9082999999999999E-3</v>
      </c>
      <c r="F158" s="444"/>
      <c r="G158" s="435">
        <f t="shared" si="14"/>
        <v>0</v>
      </c>
    </row>
    <row r="159" spans="1:7" ht="18" x14ac:dyDescent="0.2">
      <c r="A159" s="430" t="s">
        <v>634</v>
      </c>
      <c r="B159" s="431" t="s">
        <v>28</v>
      </c>
      <c r="C159" s="432" t="s">
        <v>129</v>
      </c>
      <c r="D159" s="433" t="s">
        <v>16</v>
      </c>
      <c r="E159" s="434">
        <v>9.6968000000000002E-3</v>
      </c>
      <c r="F159" s="444"/>
      <c r="G159" s="435">
        <f t="shared" si="14"/>
        <v>0</v>
      </c>
    </row>
    <row r="160" spans="1:7" ht="36" x14ac:dyDescent="0.2">
      <c r="A160" s="430" t="s">
        <v>635</v>
      </c>
      <c r="B160" s="431" t="s">
        <v>28</v>
      </c>
      <c r="C160" s="432" t="s">
        <v>644</v>
      </c>
      <c r="D160" s="433" t="s">
        <v>126</v>
      </c>
      <c r="E160" s="434">
        <v>1.4423000000000001E-3</v>
      </c>
      <c r="F160" s="444"/>
      <c r="G160" s="435">
        <f t="shared" si="14"/>
        <v>0</v>
      </c>
    </row>
    <row r="161" spans="1:7" ht="36" x14ac:dyDescent="0.2">
      <c r="A161" s="430" t="s">
        <v>636</v>
      </c>
      <c r="B161" s="431" t="s">
        <v>28</v>
      </c>
      <c r="C161" s="432" t="s">
        <v>645</v>
      </c>
      <c r="D161" s="433" t="s">
        <v>128</v>
      </c>
      <c r="E161" s="434">
        <v>1.1982E-3</v>
      </c>
      <c r="F161" s="444"/>
      <c r="G161" s="435">
        <f t="shared" si="14"/>
        <v>0</v>
      </c>
    </row>
    <row r="162" spans="1:7" ht="18" x14ac:dyDescent="0.2">
      <c r="A162" s="430" t="s">
        <v>637</v>
      </c>
      <c r="B162" s="431" t="s">
        <v>28</v>
      </c>
      <c r="C162" s="432" t="s">
        <v>646</v>
      </c>
      <c r="D162" s="433" t="s">
        <v>649</v>
      </c>
      <c r="E162" s="434">
        <v>0.2218956</v>
      </c>
      <c r="F162" s="444"/>
      <c r="G162" s="435">
        <f t="shared" si="14"/>
        <v>0</v>
      </c>
    </row>
    <row r="163" spans="1:7" ht="36" x14ac:dyDescent="0.2">
      <c r="A163" s="430" t="s">
        <v>638</v>
      </c>
      <c r="B163" s="431" t="s">
        <v>28</v>
      </c>
      <c r="C163" s="432" t="s">
        <v>647</v>
      </c>
      <c r="D163" s="433" t="s">
        <v>649</v>
      </c>
      <c r="E163" s="434">
        <v>0.2218956</v>
      </c>
      <c r="F163" s="444"/>
      <c r="G163" s="435">
        <f t="shared" si="14"/>
        <v>0</v>
      </c>
    </row>
    <row r="164" spans="1:7" ht="18" x14ac:dyDescent="0.2">
      <c r="A164" s="436" t="s">
        <v>45</v>
      </c>
      <c r="B164" s="437"/>
      <c r="C164" s="437"/>
      <c r="D164" s="437"/>
      <c r="E164" s="438"/>
      <c r="F164" s="439"/>
      <c r="G164" s="440">
        <f>SUM(G154:G163)</f>
        <v>0</v>
      </c>
    </row>
    <row r="168" spans="1:7" x14ac:dyDescent="0.2">
      <c r="C168" s="24"/>
      <c r="D168" s="24"/>
      <c r="E168" s="364"/>
      <c r="F168" s="365"/>
      <c r="G168" s="145"/>
    </row>
    <row r="169" spans="1:7" ht="15.75" x14ac:dyDescent="0.2">
      <c r="C169" s="117"/>
      <c r="D169" s="130"/>
      <c r="E169" s="141"/>
      <c r="F169" s="143"/>
      <c r="G169" s="146"/>
    </row>
    <row r="170" spans="1:7" ht="15" x14ac:dyDescent="0.2">
      <c r="C170" s="127"/>
      <c r="D170" s="131"/>
      <c r="E170" s="142"/>
      <c r="F170" s="144"/>
      <c r="G170" s="147"/>
    </row>
    <row r="171" spans="1:7" ht="15" x14ac:dyDescent="0.2">
      <c r="C171" s="366"/>
      <c r="D171" s="131"/>
      <c r="E171" s="142"/>
      <c r="F171" s="144"/>
      <c r="G171" s="147"/>
    </row>
  </sheetData>
  <sheetProtection formatCells="0" formatColumns="0" formatRows="0" selectLockedCells="1"/>
  <autoFilter ref="A14:G150" xr:uid="{00000000-0009-0000-0000-000004000000}"/>
  <mergeCells count="6">
    <mergeCell ref="C6:E6"/>
    <mergeCell ref="A8:B8"/>
    <mergeCell ref="C8:D8"/>
    <mergeCell ref="A10:B10"/>
    <mergeCell ref="C10:D10"/>
    <mergeCell ref="A14:G14"/>
  </mergeCells>
  <pageMargins left="0.70866141732283472" right="0.51181102362204722" top="0.78740157480314965" bottom="0.78740157480314965" header="0.31496062992125984" footer="0.31496062992125984"/>
  <pageSetup paperSize="9" scale="3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54</vt:i4>
      </vt:variant>
    </vt:vector>
  </HeadingPairs>
  <TitlesOfParts>
    <vt:vector size="58" baseType="lpstr">
      <vt:lpstr>Orçamento</vt:lpstr>
      <vt:lpstr>Resumo </vt:lpstr>
      <vt:lpstr>Cronograma Mensal</vt:lpstr>
      <vt:lpstr>Composições - LIC</vt:lpstr>
      <vt:lpstr>__xlnm_Print_Area_1</vt:lpstr>
      <vt:lpstr>'Resumo '!__xlnm_Print_Area_3</vt:lpstr>
      <vt:lpstr>'Cronograma Mensal'!__xlnm_Print_Area_4</vt:lpstr>
      <vt:lpstr>__xlnm_Print_Titles_1</vt:lpstr>
      <vt:lpstr>'Resumo '!__xlnm_Print_Titles_3</vt:lpstr>
      <vt:lpstr>'Composições - LIC'!Area_de_impressao</vt:lpstr>
      <vt:lpstr>'Cronograma Mensal'!Area_de_impressao</vt:lpstr>
      <vt:lpstr>Orçamento!Area_de_impressao</vt:lpstr>
      <vt:lpstr>'Resumo '!Area_de_impressao</vt:lpstr>
      <vt:lpstr>Orçamento!Excel_BuiltIn_Print_Area</vt:lpstr>
      <vt:lpstr>'Cronograma Mensal'!Titulos_de_impressao</vt:lpstr>
      <vt:lpstr>Orçamento!Titulos_de_impressao</vt:lpstr>
      <vt:lpstr>Orçamento!Z_29968698_A86A_456F_9240_BB3FE00129DB__wvu_FilterData</vt:lpstr>
      <vt:lpstr>Orçamento!Z_30999B9E_2E65_4663_976F_9A54CE05102E__wvu_FilterData</vt:lpstr>
      <vt:lpstr>'Cronograma Mensal'!Z_30999B9E_2E65_4663_976F_9A54CE05102E__wvu_PrintArea</vt:lpstr>
      <vt:lpstr>Orçamento!Z_30999B9E_2E65_4663_976F_9A54CE05102E__wvu_PrintArea</vt:lpstr>
      <vt:lpstr>'Resumo '!Z_30999B9E_2E65_4663_976F_9A54CE05102E__wvu_PrintArea</vt:lpstr>
      <vt:lpstr>Orçamento!Z_30999B9E_2E65_4663_976F_9A54CE05102E__wvu_PrintTitles</vt:lpstr>
      <vt:lpstr>'Resumo '!Z_30999B9E_2E65_4663_976F_9A54CE05102E__wvu_PrintTitles</vt:lpstr>
      <vt:lpstr>Orçamento!Z_37FA8F07_9D7A_418D_BC30_0AE0C3739A19__wvu_FilterData</vt:lpstr>
      <vt:lpstr>'Cronograma Mensal'!Z_37FA8F07_9D7A_418D_BC30_0AE0C3739A19__wvu_PrintArea</vt:lpstr>
      <vt:lpstr>'Resumo '!Z_37FA8F07_9D7A_418D_BC30_0AE0C3739A19__wvu_PrintArea</vt:lpstr>
      <vt:lpstr>'Resumo '!Z_37FA8F07_9D7A_418D_BC30_0AE0C3739A19__wvu_PrintTitles</vt:lpstr>
      <vt:lpstr>'Cronograma Mensal'!Z_3B8348FD_7A00_44FD_ACF5_E6A19592872E_.wvu.Cols</vt:lpstr>
      <vt:lpstr>Orçamento!Z_3B8348FD_7A00_44FD_ACF5_E6A19592872E_.wvu.Cols</vt:lpstr>
      <vt:lpstr>'Cronograma Mensal'!Z_3B8348FD_7A00_44FD_ACF5_E6A19592872E_.wvu.PrintArea</vt:lpstr>
      <vt:lpstr>Orçamento!Z_3B8348FD_7A00_44FD_ACF5_E6A19592872E_.wvu.PrintArea</vt:lpstr>
      <vt:lpstr>'Resumo '!Z_3B8348FD_7A00_44FD_ACF5_E6A19592872E_.wvu.PrintArea</vt:lpstr>
      <vt:lpstr>'Cronograma Mensal'!Z_3B8348FD_7A00_44FD_ACF5_E6A19592872E_.wvu.PrintTitles</vt:lpstr>
      <vt:lpstr>Orçamento!Z_3B8348FD_7A00_44FD_ACF5_E6A19592872E_.wvu.PrintTitles</vt:lpstr>
      <vt:lpstr>'Resumo '!Z_3B8348FD_7A00_44FD_ACF5_E6A19592872E_.wvu.PrintTitles</vt:lpstr>
      <vt:lpstr>Orçamento!Z_50160325_FDD6_4995_897D_2F4F0C6430EC__wvu_FilterData</vt:lpstr>
      <vt:lpstr>'Cronograma Mensal'!Z_50160325_FDD6_4995_897D_2F4F0C6430EC__wvu_PrintArea</vt:lpstr>
      <vt:lpstr>Orçamento!Z_50160325_FDD6_4995_897D_2F4F0C6430EC__wvu_PrintArea</vt:lpstr>
      <vt:lpstr>'Resumo '!Z_50160325_FDD6_4995_897D_2F4F0C6430EC__wvu_PrintArea</vt:lpstr>
      <vt:lpstr>Orçamento!Z_50160325_FDD6_4995_897D_2F4F0C6430EC__wvu_PrintTitles</vt:lpstr>
      <vt:lpstr>'Resumo '!Z_50160325_FDD6_4995_897D_2F4F0C6430EC__wvu_PrintTitles</vt:lpstr>
      <vt:lpstr>Orçamento!Z_51679F6D_52C9_495E_8CE0_A4AA589D4632__wvu_FilterData</vt:lpstr>
      <vt:lpstr>Orçamento!Z_65A89EDC_E2EF_4E49_9370_82AFDB881213__wvu_FilterData</vt:lpstr>
      <vt:lpstr>Orçamento!Z_8EC65F00_94CE_4AAC_901F_0F1A78C19FA2__wvu_FilterData</vt:lpstr>
      <vt:lpstr>'Cronograma Mensal'!Z_B535EED3_096A_4559_AE37_6359A35C71B4_.wvu.Cols</vt:lpstr>
      <vt:lpstr>'Cronograma Mensal'!Z_B535EED3_096A_4559_AE37_6359A35C71B4_.wvu.PrintArea</vt:lpstr>
      <vt:lpstr>Orçamento!Z_B535EED3_096A_4559_AE37_6359A35C71B4_.wvu.PrintArea</vt:lpstr>
      <vt:lpstr>'Resumo '!Z_B535EED3_096A_4559_AE37_6359A35C71B4_.wvu.PrintArea</vt:lpstr>
      <vt:lpstr>'Cronograma Mensal'!Z_B535EED3_096A_4559_AE37_6359A35C71B4_.wvu.PrintTitles</vt:lpstr>
      <vt:lpstr>Orçamento!Z_B535EED3_096A_4559_AE37_6359A35C71B4_.wvu.PrintTitles</vt:lpstr>
      <vt:lpstr>'Resumo '!Z_B535EED3_096A_4559_AE37_6359A35C71B4_.wvu.PrintTitles</vt:lpstr>
      <vt:lpstr>Orçamento!Z_CC09A366_C6A3_4857_97A0_64EABF22978D__wvu_FilterData</vt:lpstr>
      <vt:lpstr>Orçamento!Z_CE6D2F78_279A_48FF_B90B_4CA40BF0D3DA__wvu_FilterData</vt:lpstr>
      <vt:lpstr>'Cronograma Mensal'!Z_CE6D2F78_279A_48FF_B90B_4CA40BF0D3DA__wvu_PrintArea</vt:lpstr>
      <vt:lpstr>Orçamento!Z_CE6D2F78_279A_48FF_B90B_4CA40BF0D3DA__wvu_PrintArea</vt:lpstr>
      <vt:lpstr>'Resumo '!Z_CE6D2F78_279A_48FF_B90B_4CA40BF0D3DA__wvu_PrintArea</vt:lpstr>
      <vt:lpstr>Orçamento!Z_CE6D2F78_279A_48FF_B90B_4CA40BF0D3DA__wvu_PrintTitles</vt:lpstr>
      <vt:lpstr>'Resumo '!Z_CE6D2F78_279A_48FF_B90B_4CA40BF0D3DA__wvu_PrintTitles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infra infra</cp:lastModifiedBy>
  <cp:lastPrinted>2025-06-10T20:20:13Z</cp:lastPrinted>
  <dcterms:created xsi:type="dcterms:W3CDTF">2017-01-12T18:28:45Z</dcterms:created>
  <dcterms:modified xsi:type="dcterms:W3CDTF">2025-07-01T18:18:51Z</dcterms:modified>
</cp:coreProperties>
</file>